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<sst xmlns="http://schemas.openxmlformats.org/spreadsheetml/2006/main" count="637" uniqueCount="148">
  <si>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Information Page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</si>
  <si>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</si>
  <si>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</si>
  <si>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</si>
  <si>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The point of this section is to set up the parameters of the events so that the treasurer doesn't have to do all the maths in their head. The rest of the spreadsheet is based off the values entered here.</t>
  </si>
  <si>
    <t>Minimum/Maximum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</si>
  <si>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</si>
  <si>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</si>
  <si>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</si>
  <si>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</si>
  <si>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</si>
  <si>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</si>
  <si>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</si>
  <si>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</si>
  <si>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</si>
  <si>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</si>
  <si>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Gross Revenue:</t>
  </si>
  <si>
    <t>The total income at that stage of paying attendees</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</si>
  <si>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</si>
  <si>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</si>
  <si>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</si>
  <si>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</si>
  <si>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</si>
  <si>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</si>
  <si>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</si>
  <si>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 xml:space="preserve">The section we love the most, all the money that's going to fill up the account! At the top of the tab a quick summary of the total revenue is shown along with the coloured number blocks to show the breakeven point </t>
  </si>
  <si>
    <t>Booking Incomes:</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</si>
  <si>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</si>
  <si>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</si>
  <si>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</si>
  <si>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</si>
  <si>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</si>
  <si>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</si>
  <si>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</si>
  <si>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Percentage (Column):</t>
  </si>
  <si>
    <t>This is useful for noting a percentage of the attendees that will be paying for the item. For example 80% of members may want badges</t>
  </si>
  <si>
    <t>Expenditure is very similar to the Income section, however enter in the prices for fixed and variable costs</t>
  </si>
  <si>
    <t>The Accounts Log acts like a working budget except in real time. Anything coming into or out of the events account is to be recorded here with the bank balance indicated meeting the actual balance of the event account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</si>
  <si>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</si>
  <si>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</si>
  <si>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</si>
  <si>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</si>
  <si>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</si>
  <si>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</si>
  <si>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Event Budget</t>
  </si>
  <si>
    <t>Summary</t>
  </si>
  <si>
    <t>This budget template might look big and scary, but rest assured this template is designed to be easier to use than past templates. Use the Instructions Tab for information on each section</t>
  </si>
  <si>
    <t>Number of Paying Attendees</t>
  </si>
  <si>
    <t>Actual Paid Attendees</t>
  </si>
  <si>
    <t>Gross Revenue</t>
  </si>
  <si>
    <t>Total Expenditure</t>
  </si>
  <si>
    <t>Contingency</t>
  </si>
  <si>
    <t>Total Surplus</t>
  </si>
  <si>
    <t>Last Revised:</t>
  </si>
  <si>
    <t>Surplus Per Person</t>
  </si>
  <si>
    <t>Event Details</t>
  </si>
  <si>
    <t>Set up the details of your event here to specify how many you expect to attend, the length of the event and the percentage of bookings you expect for each stage.</t>
  </si>
  <si>
    <t>Notes</t>
  </si>
  <si>
    <t>Use this area for any notes and reminders about the budget</t>
  </si>
  <si>
    <t>Minimum Attendees</t>
  </si>
  <si>
    <t>Maximum Attendees</t>
  </si>
  <si>
    <t>Actual Paid Attendance</t>
  </si>
  <si>
    <t>Number of Nights</t>
  </si>
  <si>
    <t>Number of Days</t>
  </si>
  <si>
    <t>Quick Summary</t>
  </si>
  <si>
    <t>Income</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</si>
  <si>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</si>
  <si>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Item</t>
  </si>
  <si>
    <t>Cost</t>
  </si>
  <si>
    <t>Unit</t>
  </si>
  <si>
    <t>Percentage</t>
  </si>
  <si>
    <t>Early Booking Income</t>
  </si>
  <si>
    <t>per person</t>
  </si>
  <si>
    <t>Normal Booking Income</t>
  </si>
  <si>
    <t>Late Booking Income</t>
  </si>
  <si>
    <t>Indoor Accommodation</t>
  </si>
  <si>
    <t>one time fee</t>
  </si>
  <si>
    <t xml:space="preserve">Any extra income through extras of the site (e.g. indoor accommodation, bell tents...) </t>
  </si>
  <si>
    <t>Merchandise</t>
  </si>
  <si>
    <t>Surplus expect to receive from any merchandise</t>
  </si>
  <si>
    <t>Fundraising</t>
  </si>
  <si>
    <t>Fundraising expected to receive</t>
  </si>
  <si>
    <t>Grant</t>
  </si>
  <si>
    <t>Get grants through SU funding or other schemes found</t>
  </si>
  <si>
    <t>Loan Installment</t>
  </si>
  <si>
    <t>-</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</si>
  <si>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</si>
  <si>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</si>
  <si>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</si>
  <si>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Coach Hire</t>
  </si>
  <si>
    <t>Minibus Hire</t>
  </si>
  <si>
    <t>Ceileigh</t>
  </si>
  <si>
    <t>Silent Disco</t>
  </si>
  <si>
    <t>Badges</t>
  </si>
  <si>
    <t>Neckers</t>
  </si>
  <si>
    <t>Food</t>
  </si>
  <si>
    <t>per person per night</t>
  </si>
  <si>
    <t>This is a standard minimum charge of £7 per person over a weekend at rallies</t>
  </si>
  <si>
    <t>Camping Fees</t>
  </si>
  <si>
    <t>Camping Fees (Beds)</t>
  </si>
  <si>
    <t>Afternoon Activities</t>
  </si>
  <si>
    <t>Miscellaneous</t>
  </si>
  <si>
    <t>Minibus Petrol</t>
  </si>
  <si>
    <t>Expenses Claim</t>
  </si>
  <si>
    <t>Loan Repayment</t>
  </si>
  <si>
    <t>Accounts Log</t>
  </si>
  <si>
    <t>This is effectively the running bugdet of your event and should be kept up to date</t>
  </si>
  <si>
    <t>Bank Balance:</t>
  </si>
  <si>
    <t>Date (Double click on cell)</t>
  </si>
  <si>
    <t>Explanation</t>
  </si>
  <si>
    <t>Category</t>
  </si>
  <si>
    <t>Amount</t>
  </si>
  <si>
    <t>Find the unique headings</t>
  </si>
  <si>
    <t>Do same again for expenses</t>
  </si>
  <si>
    <t>Total Income</t>
  </si>
  <si>
    <t>Expense</t>
  </si>
  <si>
    <t>Check if there is a transaction with amount and no category given</t>
  </si>
  <si>
    <t>Numbers</t>
  </si>
  <si>
    <t>Expenses</t>
  </si>
  <si>
    <t>Example SSAGO Loan Form</t>
  </si>
  <si>
    <t>Example with no Category</t>
  </si>
  <si>
    <t>Example no Catergory Expense</t>
  </si>
  <si>
    <t>Example Category from Expenses</t>
  </si>
  <si>
    <t>copy cells 100 onwards</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</si>
  <si>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</si>
  <si>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</si>
  <si>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</si>
  <si>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</si>
  <si>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</si>
  <si>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</si>
  <si>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</si>
  <si>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</si>
  <si>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</si>
  <si>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</si>
  <si>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</si>
  <si>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</si>
  <si>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</si>
  <si>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Food Budget per Night per Person:</t>
  </si>
  <si>
    <t>Total Budget:</t>
  </si>
  <si>
    <t>Budget Spent:</t>
  </si>
  <si>
    <t>Budget Spent per Person:</t>
  </si>
  <si>
    <t>Budget Remaining:</t>
  </si>
  <si>
    <t>Catering</t>
  </si>
  <si>
    <t>Food Item</t>
  </si>
  <si>
    <t>Cost per Item</t>
  </si>
  <si>
    <t>Portion Size per Item</t>
  </si>
  <si>
    <t>Quantity</t>
  </si>
  <si>
    <t>Pasta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</si>
</sst>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color theme="1"/>
      <name val="Arial"/>
      <scheme val="minor"/>
    </font>
    <font/>
    <font>
      <b/>
      <u/>
      <color theme="1"/>
      <name val="Arial"/>
      <scheme val="minor"/>
    </font>
    <font>
      <color theme="1"/>
      <name val="Arial"/>
      <scheme val="minor"/>
    </font>
    <font>
      <sz val="10.0"/>
      <color theme="1"/>
      <name val="Arial"/>
      <scheme val="minor"/>
    </font>
    <font>
      <u/>
      <color theme="1"/>
      <name val="Arial"/>
      <scheme val="minor"/>
    </font>
    <font>
      <b/>
      <sz val="11.0"/>
      <color theme="1"/>
      <name val="Arial"/>
      <scheme val="minor"/>
    </font>
    <font>
      <b/>
      <sz val="36.0"/>
      <color theme="1"/>
      <name val="Arial"/>
      <scheme val="minor"/>
    </font>
    <font>
      <b/>
      <sz val="14.0"/>
      <color theme="1"/>
      <name val="Arial"/>
      <scheme val="minor"/>
    </font>
    <font>
      <sz val="14.0"/>
      <color theme="1"/>
      <name val="Arial"/>
      <scheme val="minor"/>
    </font>
    <font>
      <b/>
      <sz val="18.0"/>
      <color theme="1"/>
      <name val="Arial"/>
      <scheme val="minor"/>
    </font>
    <font>
      <b/>
      <color rgb="FFFF0000"/>
      <name val="Arial"/>
      <scheme val="minor"/>
    </font>
    <font>
      <color rgb="FFFF0000"/>
      <name val="Arial"/>
      <scheme val="minor"/>
    </font>
    <font>
      <b/>
      <sz val="10.0"/>
      <color theme="1"/>
      <name val="Arial"/>
      <scheme val="minor"/>
    </font>
    <font>
      <color theme="1"/>
      <name val="Arial"/>
    </font>
    <font>
      <sz val="11.0"/>
      <color rgb="FF1155CC"/>
      <name val="Inconsolata"/>
    </font>
    <font>
      <sz val="18.0"/>
      <color theme="1"/>
      <name val="Arial"/>
      <scheme val="minor"/>
    </font>
    <font>
      <b/>
      <sz val="12.0"/>
      <color theme="1"/>
      <name val="Arial"/>
      <scheme val="minor"/>
    </font>
    <font>
      <sz val="12.0"/>
      <color theme="1"/>
      <name val="Arial"/>
      <scheme val="minor"/>
    </font>
    <font>
      <sz val="11.0"/>
      <color rgb="FF000000"/>
      <name val="Inconsolata"/>
    </font>
    <font>
      <b/>
      <i/>
      <color theme="1"/>
      <name val="Arial"/>
      <scheme val="minor"/>
    </font>
    <font>
      <sz val="11.0"/>
      <color rgb="FF000000"/>
      <name val="Calibri"/>
    </font>
    <font>
      <b/>
      <sz val="11.0"/>
      <color rgb="FF000000"/>
      <name val="Calibri"/>
    </font>
  </fonts>
  <fills count="19">
    <fill>
      <patternFill patternType="none"/>
    </fill>
    <fill>
      <patternFill patternType="lightGray"/>
    </fill>
    <fill>
      <patternFill patternType="solid">
        <fgColor rgb="FFFFD966"/>
        <bgColor rgb="FFFFD966"/>
      </patternFill>
    </fill>
    <fill>
      <patternFill patternType="solid">
        <fgColor rgb="FFFFE599"/>
        <bgColor rgb="FFFFE599"/>
      </patternFill>
    </fill>
    <fill>
      <patternFill patternType="solid">
        <fgColor rgb="FFFFF2CC"/>
        <bgColor rgb="FFFFF2CC"/>
      </patternFill>
    </fill>
    <fill>
      <patternFill patternType="solid">
        <fgColor rgb="FF9FC5E8"/>
        <bgColor rgb="FF9FC5E8"/>
      </patternFill>
    </fill>
    <fill>
      <patternFill patternType="solid">
        <fgColor rgb="FFCFE2F3"/>
        <bgColor rgb="FFCFE2F3"/>
      </patternFill>
    </fill>
    <fill>
      <patternFill patternType="solid">
        <fgColor rgb="FFB6D7A8"/>
        <bgColor rgb="FFB6D7A8"/>
      </patternFill>
    </fill>
    <fill>
      <patternFill patternType="solid">
        <fgColor rgb="FFD9EAD3"/>
        <bgColor rgb="FFD9EAD3"/>
      </patternFill>
    </fill>
    <fill>
      <patternFill patternType="solid">
        <fgColor rgb="FFEA9999"/>
        <bgColor rgb="FFEA9999"/>
      </patternFill>
    </fill>
    <fill>
      <patternFill patternType="solid">
        <fgColor rgb="FFF4CCCC"/>
        <bgColor rgb="FFF4CCCC"/>
      </patternFill>
    </fill>
    <fill>
      <patternFill patternType="solid">
        <fgColor rgb="FFF9CB9C"/>
        <bgColor rgb="FFF9CB9C"/>
      </patternFill>
    </fill>
    <fill>
      <patternFill patternType="solid">
        <fgColor rgb="FFFCE5CD"/>
        <bgColor rgb="FFFCE5CD"/>
      </patternFill>
    </fill>
    <fill>
      <patternFill patternType="solid">
        <fgColor theme="0"/>
        <bgColor theme="0"/>
      </patternFill>
    </fill>
    <fill>
      <patternFill patternType="solid">
        <fgColor theme="1"/>
        <bgColor theme="1"/>
      </patternFill>
    </fill>
    <fill>
      <patternFill patternType="solid">
        <fgColor rgb="FF000000"/>
        <bgColor rgb="FF000000"/>
      </patternFill>
    </fill>
    <fill>
      <patternFill patternType="solid">
        <fgColor rgb="FFEFEFEF"/>
        <bgColor rgb="FFEFEFEF"/>
      </patternFill>
    </fill>
    <fill>
      <patternFill patternType="solid">
        <fgColor rgb="FFFFFFFF"/>
        <bgColor rgb="FFFFFFFF"/>
      </patternFill>
    </fill>
    <fill>
      <patternFill patternType="solid">
        <fgColor rgb="FFC9DAF8"/>
        <bgColor rgb="FFC9DAF8"/>
      </patternFill>
    </fill>
  </fills>
  <borders count="43">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n">
        <color rgb="FF000000"/>
      </left>
      <right style="thin">
        <color rgb="FF000000"/>
      </right>
      <top style="thin">
        <color rgb="FF000000"/>
      </top>
      <bottom style="thin">
        <color rgb="FF000000"/>
      </bottom>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right style="thick">
        <color rgb="FF000000"/>
      </right>
    </border>
    <border>
      <right style="thin">
        <color rgb="FF000000"/>
      </right>
      <top style="thick">
        <color rgb="FF000000"/>
      </top>
    </border>
    <border>
      <top style="thick">
        <color rgb="FF000000"/>
      </top>
      <bottom style="thin">
        <color rgb="FF000000"/>
      </bottom>
    </border>
    <border>
      <right style="thick">
        <color rgb="FF000000"/>
      </right>
      <top style="thick">
        <color rgb="FF000000"/>
      </top>
      <bottom style="thin">
        <color rgb="FF000000"/>
      </bottom>
    </border>
    <border>
      <right style="thin">
        <color rgb="FF000000"/>
      </right>
      <bottom style="thick">
        <color rgb="FF000000"/>
      </bottom>
    </border>
    <border>
      <left style="thin">
        <color rgb="FF000000"/>
      </left>
      <bottom style="thick">
        <color rgb="FF000000"/>
      </bottom>
    </border>
    <border>
      <left style="thin">
        <color rgb="FF000000"/>
      </left>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ck">
        <color rgb="FF000000"/>
      </left>
      <bottom style="thin">
        <color rgb="FF000000"/>
      </bottom>
    </border>
    <border>
      <bottom style="thin">
        <color rgb="FF000000"/>
      </bottom>
    </border>
    <border>
      <right style="thick">
        <color rgb="FF000000"/>
      </right>
      <bottom style="thin">
        <color rgb="FF000000"/>
      </bottom>
    </border>
    <border>
      <right style="thin">
        <color rgb="FF000000"/>
      </right>
    </border>
    <border>
      <left style="thin">
        <color rgb="FF000000"/>
      </left>
      <bottom style="thin">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rder>
    <border>
      <left style="thin">
        <color rgb="FF000000"/>
      </left>
      <right style="thick">
        <color rgb="FF000000"/>
      </right>
      <bottom style="thick">
        <color rgb="FF000000"/>
      </bottom>
    </border>
    <border>
      <right style="thin">
        <color rgb="FF000000"/>
      </right>
      <bottom style="thin">
        <color rgb="FF000000"/>
      </bottom>
    </border>
    <border>
      <left style="thick">
        <color rgb="FF000000"/>
      </left>
      <top style="thick">
        <color rgb="FF000000"/>
      </top>
      <bottom style="thick">
        <color rgb="FF000000"/>
      </bottom>
    </border>
    <border>
      <left style="thin">
        <color rgb="FF000000"/>
      </left>
      <right style="thick">
        <color rgb="FF000000"/>
      </right>
      <top style="thick">
        <color rgb="FF000000"/>
      </top>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0" fontId="1" numFmtId="0" xfId="0" applyAlignment="1" applyFont="1">
      <alignment readingOrder="0"/>
    </xf>
    <xf borderId="1" fillId="0" fontId="2" numFmtId="0" xfId="0" applyAlignment="1" applyBorder="1" applyFont="1">
      <alignment readingOrder="0" shrinkToFit="0" wrapText="1"/>
    </xf>
    <xf borderId="2" fillId="0" fontId="3" numFmtId="0" xfId="0" applyBorder="1" applyFont="1"/>
    <xf borderId="3" fillId="0" fontId="3" numFmtId="0" xfId="0" applyBorder="1" applyFont="1"/>
    <xf borderId="4" fillId="0" fontId="2" numFmtId="0" xfId="0" applyAlignment="1" applyBorder="1" applyFont="1">
      <alignment readingOrder="0" shrinkToFit="0" wrapText="1"/>
    </xf>
    <xf borderId="5" fillId="0" fontId="3" numFmtId="0" xfId="0" applyBorder="1" applyFont="1"/>
    <xf borderId="4" fillId="0" fontId="4" numFmtId="0" xfId="0" applyAlignment="1" applyBorder="1" applyFont="1">
      <alignment readingOrder="0"/>
    </xf>
    <xf borderId="6" fillId="2" fontId="5" numFmtId="0" xfId="0" applyBorder="1" applyFill="1" applyFont="1"/>
    <xf borderId="5" fillId="0" fontId="5" numFmtId="0" xfId="0" applyBorder="1" applyFont="1"/>
    <xf borderId="7" fillId="0" fontId="5" numFmtId="0" xfId="0" applyBorder="1" applyFont="1"/>
    <xf borderId="8" fillId="0" fontId="5" numFmtId="0" xfId="0" applyBorder="1" applyFont="1"/>
    <xf borderId="9" fillId="0" fontId="5" numFmtId="0" xfId="0" applyBorder="1" applyFont="1"/>
    <xf borderId="1" fillId="3" fontId="2" numFmtId="0" xfId="0" applyAlignment="1" applyBorder="1" applyFill="1" applyFont="1">
      <alignment readingOrder="0" shrinkToFit="0" wrapText="1"/>
    </xf>
    <xf borderId="4" fillId="4" fontId="5" numFmtId="0" xfId="0" applyAlignment="1" applyBorder="1" applyFill="1" applyFont="1">
      <alignment horizontal="right"/>
    </xf>
    <xf borderId="4" fillId="0" fontId="3" numFmtId="0" xfId="0" applyBorder="1" applyFont="1"/>
    <xf borderId="4" fillId="3" fontId="2" numFmtId="0" xfId="0" applyAlignment="1" applyBorder="1" applyFill="1" applyFont="1">
      <alignment horizontal="right" readingOrder="0" vertical="center"/>
    </xf>
    <xf borderId="0" fillId="3" fontId="5" numFmtId="0" xfId="0" applyAlignment="1" applyFill="1" applyFont="1">
      <alignment readingOrder="0"/>
    </xf>
    <xf borderId="1" fillId="5" fontId="2" numFmtId="0" xfId="0" applyAlignment="1" applyBorder="1" applyFill="1" applyFont="1">
      <alignment readingOrder="0" shrinkToFit="0" wrapText="1"/>
    </xf>
    <xf borderId="4" fillId="6" fontId="2" numFmtId="0" xfId="0" applyAlignment="1" applyBorder="1" applyFill="1" applyFont="1">
      <alignment horizontal="right"/>
    </xf>
    <xf borderId="4" fillId="5" fontId="2" numFmtId="0" xfId="0" applyAlignment="1" applyBorder="1" applyFill="1" applyFont="1">
      <alignment horizontal="right" readingOrder="0" vertical="center"/>
    </xf>
    <xf borderId="0" fillId="5" fontId="5" numFmtId="0" xfId="0" applyAlignment="1" applyFill="1" applyFont="1">
      <alignment readingOrder="0" shrinkToFit="0" wrapText="1"/>
    </xf>
    <xf borderId="7" fillId="5" fontId="2" numFmtId="0" xfId="0" applyAlignment="1" applyBorder="1" applyFill="1" applyFont="1">
      <alignment horizontal="right" readingOrder="0" vertical="center"/>
    </xf>
    <xf borderId="8" fillId="5" fontId="5" numFmtId="0" xfId="0" applyAlignment="1" applyBorder="1" applyFill="1" applyFont="1">
      <alignment readingOrder="0" shrinkToFit="0" wrapText="1"/>
    </xf>
    <xf borderId="8" fillId="0" fontId="3" numFmtId="0" xfId="0" applyBorder="1" applyFont="1"/>
    <xf borderId="9" fillId="0" fontId="3" numFmtId="0" xfId="0" applyBorder="1" applyFont="1"/>
    <xf borderId="1" fillId="7" fontId="2" numFmtId="0" xfId="0" applyAlignment="1" applyBorder="1" applyFill="1" applyFont="1">
      <alignment readingOrder="0"/>
    </xf>
    <xf borderId="4" fillId="8" fontId="5" numFmtId="0" xfId="0" applyBorder="1" applyFill="1" applyFont="1"/>
    <xf borderId="4" fillId="7" fontId="2" numFmtId="0" xfId="0" applyAlignment="1" applyBorder="1" applyFill="1" applyFont="1">
      <alignment horizontal="right" readingOrder="0" vertical="center"/>
    </xf>
    <xf borderId="0" fillId="7" fontId="6" numFmtId="0" xfId="0" applyAlignment="1" applyFill="1" applyFont="1">
      <alignment readingOrder="0" shrinkToFit="0" wrapText="1"/>
    </xf>
    <xf borderId="0" fillId="7" fontId="5" numFmtId="0" xfId="0" applyAlignment="1" applyFill="1" applyFont="1">
      <alignment readingOrder="0" shrinkToFit="0" wrapText="1"/>
    </xf>
    <xf borderId="0" fillId="7" fontId="7" numFmtId="0" xfId="0" applyAlignment="1" applyFill="1" applyFont="1">
      <alignment readingOrder="0" shrinkToFit="0" wrapText="1"/>
    </xf>
    <xf borderId="7" fillId="7" fontId="8" numFmtId="0" xfId="0" applyAlignment="1" applyBorder="1" applyFill="1" applyFont="1">
      <alignment horizontal="right" readingOrder="0" vertical="center"/>
    </xf>
    <xf borderId="8" fillId="7" fontId="5" numFmtId="0" xfId="0" applyAlignment="1" applyBorder="1" applyFill="1" applyFont="1">
      <alignment readingOrder="0" shrinkToFit="0" wrapText="1"/>
    </xf>
    <xf borderId="4" fillId="9" fontId="2" numFmtId="0" xfId="0" applyAlignment="1" applyBorder="1" applyFill="1" applyFont="1">
      <alignment readingOrder="0"/>
    </xf>
    <xf borderId="4" fillId="10" fontId="5" numFmtId="0" xfId="0" applyBorder="1" applyFill="1" applyFont="1"/>
    <xf borderId="7" fillId="9" fontId="5" numFmtId="0" xfId="0" applyBorder="1" applyFill="1" applyFont="1"/>
    <xf borderId="1" fillId="11" fontId="2" numFmtId="0" xfId="0" applyAlignment="1" applyBorder="1" applyFill="1" applyFont="1">
      <alignment readingOrder="0" shrinkToFit="0" wrapText="1"/>
    </xf>
    <xf borderId="4" fillId="12" fontId="5" numFmtId="0" xfId="0" applyBorder="1" applyFill="1" applyFont="1"/>
    <xf borderId="4" fillId="11" fontId="2" numFmtId="0" xfId="0" applyAlignment="1" applyBorder="1" applyFill="1" applyFont="1">
      <alignment horizontal="right" readingOrder="0" vertical="center"/>
    </xf>
    <xf borderId="0" fillId="11" fontId="5" numFmtId="0" xfId="0" applyAlignment="1" applyFill="1" applyFont="1">
      <alignment readingOrder="0" shrinkToFit="0" wrapText="1"/>
    </xf>
    <xf borderId="7" fillId="11" fontId="2" numFmtId="0" xfId="0" applyAlignment="1" applyBorder="1" applyFill="1" applyFont="1">
      <alignment horizontal="right" readingOrder="0" vertical="center"/>
    </xf>
    <xf borderId="8" fillId="11" fontId="5" numFmtId="0" xfId="0" applyAlignment="1" applyBorder="1" applyFill="1" applyFont="1">
      <alignment readingOrder="0" shrinkToFit="0" wrapText="1"/>
    </xf>
    <xf borderId="10" fillId="6" fontId="9" numFmtId="0" xfId="0" applyAlignment="1" applyBorder="1" applyFill="1" applyFont="1">
      <alignment readingOrder="0" shrinkToFit="0" vertical="center" wrapText="1"/>
    </xf>
    <xf borderId="0" fillId="6" fontId="1" numFmtId="0" xfId="0" applyAlignment="1" applyFill="1" applyFont="1">
      <alignment readingOrder="0" vertical="bottom"/>
    </xf>
    <xf borderId="0" fillId="6" fontId="6" numFmtId="0" xfId="0" applyAlignment="1" applyFill="1" applyFont="1">
      <alignment readingOrder="0" shrinkToFit="0" vertical="center" wrapText="1"/>
    </xf>
    <xf borderId="5" fillId="6" fontId="5" numFmtId="0" xfId="0" applyAlignment="1" applyBorder="1" applyFill="1" applyFont="1">
      <alignment shrinkToFit="0" wrapText="0"/>
    </xf>
    <xf borderId="0" fillId="13" fontId="5" numFmtId="0" xfId="0" applyFill="1" applyFont="1"/>
    <xf borderId="10" fillId="0" fontId="3" numFmtId="0" xfId="0" applyBorder="1" applyFont="1"/>
    <xf borderId="1" fillId="6" fontId="5" numFmtId="0" xfId="0" applyAlignment="1" applyBorder="1" applyFill="1" applyFont="1">
      <alignment horizontal="right"/>
    </xf>
    <xf borderId="11" fillId="0" fontId="3" numFmtId="0" xfId="0" applyBorder="1" applyFont="1"/>
    <xf borderId="12" fillId="6" fontId="2" numFmtId="0" xfId="0" applyAlignment="1" applyBorder="1" applyFill="1" applyFont="1">
      <alignment horizontal="left" readingOrder="0" vertical="center"/>
    </xf>
    <xf borderId="12" fillId="0" fontId="3" numFmtId="0" xfId="0" applyBorder="1" applyFont="1"/>
    <xf borderId="2" fillId="14" fontId="2" numFmtId="0" xfId="0" applyAlignment="1" applyBorder="1" applyFill="1" applyFont="1">
      <alignment horizontal="center" readingOrder="0"/>
    </xf>
    <xf borderId="13" fillId="6" fontId="2" numFmtId="0" xfId="0" applyAlignment="1" applyBorder="1" applyFill="1" applyFont="1">
      <alignment horizontal="center" readingOrder="0" shrinkToFit="0" wrapText="1"/>
    </xf>
    <xf borderId="0" fillId="13" fontId="2" numFmtId="164" xfId="0" applyAlignment="1" applyFill="1" applyFont="1" applyNumberFormat="1">
      <alignment horizontal="right" readingOrder="0"/>
    </xf>
    <xf borderId="7" fillId="0" fontId="3" numFmtId="0" xfId="0" applyBorder="1" applyFont="1"/>
    <xf borderId="14" fillId="0" fontId="3" numFmtId="0" xfId="0" applyBorder="1" applyFont="1"/>
    <xf borderId="15" fillId="4" fontId="2" numFmtId="0" xfId="0" applyAlignment="1" applyBorder="1" applyFill="1" applyFont="1">
      <alignment horizontal="center"/>
    </xf>
    <xf borderId="8" fillId="4" fontId="2" numFmtId="0" xfId="0" applyAlignment="1" applyBorder="1" applyFill="1" applyFont="1">
      <alignment horizontal="center"/>
    </xf>
    <xf borderId="8" fillId="15" fontId="2" numFmtId="0" xfId="0" applyAlignment="1" applyBorder="1" applyFill="1" applyFont="1">
      <alignment horizontal="center"/>
    </xf>
    <xf borderId="9" fillId="3" fontId="2" numFmtId="3" xfId="0" applyAlignment="1" applyBorder="1" applyFill="1" applyFont="1" applyNumberFormat="1">
      <alignment horizontal="center" readingOrder="0"/>
    </xf>
    <xf borderId="4" fillId="6" fontId="2" numFmtId="0" xfId="0" applyAlignment="1" applyBorder="1" applyFill="1" applyFont="1">
      <alignment horizontal="right" readingOrder="0"/>
    </xf>
    <xf borderId="16" fillId="4" fontId="5" numFmtId="164" xfId="0" applyBorder="1" applyFill="1" applyFont="1" applyNumberFormat="1"/>
    <xf borderId="0" fillId="14" fontId="5" numFmtId="164" xfId="0" applyFill="1" applyFont="1" applyNumberFormat="1"/>
    <xf borderId="5" fillId="4" fontId="5" numFmtId="164" xfId="0" applyAlignment="1" applyBorder="1" applyFill="1" applyFont="1" applyNumberFormat="1">
      <alignment readingOrder="0"/>
    </xf>
    <xf borderId="0" fillId="13" fontId="2" numFmtId="164" xfId="0" applyAlignment="1" applyFill="1" applyFont="1" applyNumberFormat="1">
      <alignment horizontal="right" readingOrder="0"/>
    </xf>
    <xf borderId="16" fillId="4" fontId="5" numFmtId="164" xfId="0" applyAlignment="1" applyBorder="1" applyFill="1" applyFont="1" applyNumberFormat="1">
      <alignment readingOrder="0"/>
    </xf>
    <xf borderId="0" fillId="14" fontId="5" numFmtId="164" xfId="0" applyAlignment="1" applyFill="1" applyFont="1" applyNumberFormat="1">
      <alignment readingOrder="0"/>
    </xf>
    <xf borderId="17" fillId="6" fontId="2" numFmtId="0" xfId="0" applyAlignment="1" applyBorder="1" applyFill="1" applyFont="1">
      <alignment horizontal="right" readingOrder="0"/>
    </xf>
    <xf borderId="18" fillId="0" fontId="3" numFmtId="0" xfId="0" applyBorder="1" applyFont="1"/>
    <xf borderId="19" fillId="4" fontId="5" numFmtId="164" xfId="0" applyBorder="1" applyFill="1" applyFont="1" applyNumberFormat="1"/>
    <xf borderId="20" fillId="4" fontId="5" numFmtId="164" xfId="0" applyBorder="1" applyFill="1" applyFont="1" applyNumberFormat="1"/>
    <xf borderId="16" fillId="4" fontId="2" numFmtId="164" xfId="0" applyBorder="1" applyFill="1" applyFont="1" applyNumberFormat="1"/>
    <xf borderId="21" fillId="3" fontId="2" numFmtId="164" xfId="0" applyBorder="1" applyFill="1" applyFont="1" applyNumberFormat="1"/>
    <xf borderId="0" fillId="4" fontId="2" numFmtId="164" xfId="0" applyFill="1" applyFont="1" applyNumberFormat="1"/>
    <xf borderId="0" fillId="3" fontId="2" numFmtId="164" xfId="0" applyFill="1" applyFont="1" applyNumberFormat="1"/>
    <xf borderId="0" fillId="15" fontId="5" numFmtId="0" xfId="0" applyFill="1" applyFont="1"/>
    <xf borderId="5" fillId="3" fontId="2" numFmtId="164" xfId="0" applyBorder="1" applyFill="1" applyFont="1" applyNumberFormat="1"/>
    <xf borderId="22" fillId="6" fontId="10" numFmtId="0" xfId="0" applyAlignment="1" applyBorder="1" applyFill="1" applyFont="1">
      <alignment readingOrder="0"/>
    </xf>
    <xf borderId="16" fillId="4" fontId="5" numFmtId="0" xfId="0" applyBorder="1" applyFill="1" applyFont="1"/>
    <xf borderId="21" fillId="3" fontId="5" numFmtId="0" xfId="0" applyBorder="1" applyFill="1" applyFont="1"/>
    <xf borderId="0" fillId="4" fontId="5" numFmtId="0" xfId="0" applyFill="1" applyFont="1"/>
    <xf borderId="0" fillId="3" fontId="5" numFmtId="0" xfId="0" applyFill="1" applyFont="1"/>
    <xf borderId="5" fillId="3" fontId="5" numFmtId="0" xfId="0" applyBorder="1" applyFill="1" applyFont="1"/>
    <xf borderId="21" fillId="3" fontId="5" numFmtId="164" xfId="0" applyBorder="1" applyFill="1" applyFont="1" applyNumberFormat="1"/>
    <xf borderId="0" fillId="4" fontId="5" numFmtId="164" xfId="0" applyFill="1" applyFont="1" applyNumberFormat="1"/>
    <xf borderId="0" fillId="3" fontId="5" numFmtId="164" xfId="0" applyFill="1" applyFont="1" applyNumberFormat="1"/>
    <xf borderId="5" fillId="3" fontId="5" numFmtId="164" xfId="0" applyBorder="1" applyFill="1" applyFont="1" applyNumberFormat="1"/>
    <xf borderId="4" fillId="6" fontId="11" numFmtId="165" xfId="0" applyAlignment="1" applyBorder="1" applyFill="1" applyFont="1" applyNumberFormat="1">
      <alignment horizontal="center" readingOrder="0"/>
    </xf>
    <xf borderId="4" fillId="6" fontId="5" numFmtId="0" xfId="0" applyAlignment="1" applyBorder="1" applyFill="1" applyFont="1">
      <alignment horizontal="right" readingOrder="0"/>
    </xf>
    <xf borderId="4" fillId="6" fontId="5" numFmtId="0" xfId="0" applyAlignment="1" applyBorder="1" applyFill="1" applyFont="1">
      <alignment horizontal="right"/>
    </xf>
    <xf borderId="8" fillId="15" fontId="5" numFmtId="0" xfId="0" applyBorder="1" applyFill="1" applyFont="1"/>
    <xf borderId="2" fillId="13" fontId="12" numFmtId="164" xfId="0" applyAlignment="1" applyBorder="1" applyFill="1" applyFont="1" applyNumberFormat="1">
      <alignment horizontal="center" readingOrder="0"/>
    </xf>
    <xf borderId="1" fillId="11" fontId="1" numFmtId="0" xfId="0" applyAlignment="1" applyBorder="1" applyFill="1" applyFont="1">
      <alignment readingOrder="0"/>
    </xf>
    <xf borderId="2" fillId="11" fontId="6" numFmtId="0" xfId="0" applyAlignment="1" applyBorder="1" applyFill="1" applyFont="1">
      <alignment readingOrder="0" shrinkToFit="0" vertical="center" wrapText="1"/>
    </xf>
    <xf borderId="1" fillId="2" fontId="1" numFmtId="0" xfId="0" applyAlignment="1" applyBorder="1" applyFill="1" applyFont="1">
      <alignment readingOrder="0"/>
    </xf>
    <xf borderId="2" fillId="2" fontId="5" numFmtId="0" xfId="0" applyAlignment="1" applyBorder="1" applyFill="1" applyFont="1">
      <alignment readingOrder="0" vertical="center"/>
    </xf>
    <xf borderId="23" fillId="0" fontId="3" numFmtId="0" xfId="0" applyBorder="1" applyFont="1"/>
    <xf borderId="24" fillId="0" fontId="3" numFmtId="0" xfId="0" applyBorder="1" applyFont="1"/>
    <xf borderId="25" fillId="0" fontId="3" numFmtId="0" xfId="0" applyBorder="1" applyFont="1"/>
    <xf borderId="4" fillId="12" fontId="2" numFmtId="164" xfId="0" applyAlignment="1" applyBorder="1" applyFill="1" applyFont="1" applyNumberFormat="1">
      <alignment horizontal="right" readingOrder="0"/>
    </xf>
    <xf borderId="26" fillId="3" fontId="5" numFmtId="0" xfId="0" applyAlignment="1" applyBorder="1" applyFill="1" applyFont="1">
      <alignment readingOrder="0"/>
    </xf>
    <xf borderId="0" fillId="12" fontId="5" numFmtId="0" xfId="0" applyFill="1" applyFont="1"/>
    <xf borderId="4" fillId="3" fontId="5" numFmtId="0" xfId="0" applyAlignment="1" applyBorder="1" applyFill="1" applyFont="1">
      <alignment shrinkToFit="0" vertical="center" wrapText="1"/>
    </xf>
    <xf borderId="26" fillId="3" fontId="5" numFmtId="10" xfId="0" applyAlignment="1" applyBorder="1" applyFill="1" applyFont="1" applyNumberFormat="1">
      <alignment readingOrder="0"/>
    </xf>
    <xf borderId="4" fillId="12" fontId="13" numFmtId="164" xfId="0" applyAlignment="1" applyBorder="1" applyFill="1" applyFont="1" applyNumberFormat="1">
      <alignment horizontal="right" readingOrder="0"/>
    </xf>
    <xf borderId="26" fillId="3" fontId="14" numFmtId="3" xfId="0" applyAlignment="1" applyBorder="1" applyFill="1" applyFont="1" applyNumberFormat="1">
      <alignment readingOrder="0"/>
    </xf>
    <xf borderId="4" fillId="12" fontId="2" numFmtId="164" xfId="0" applyAlignment="1" applyBorder="1" applyFill="1" applyFont="1" applyNumberFormat="1">
      <alignment horizontal="right" readingOrder="0"/>
    </xf>
    <xf borderId="26" fillId="3" fontId="5" numFmtId="3" xfId="0" applyAlignment="1" applyBorder="1" applyFill="1" applyFont="1" applyNumberFormat="1">
      <alignment readingOrder="0"/>
    </xf>
    <xf borderId="26" fillId="3" fontId="5" numFmtId="0" xfId="0" applyBorder="1" applyFill="1" applyFont="1"/>
    <xf borderId="4" fillId="12" fontId="2" numFmtId="0" xfId="0" applyAlignment="1" applyBorder="1" applyFill="1" applyFont="1">
      <alignment horizontal="right" readingOrder="0"/>
    </xf>
    <xf borderId="7" fillId="12" fontId="5" numFmtId="0" xfId="0" applyBorder="1" applyFill="1" applyFont="1"/>
    <xf borderId="14" fillId="3" fontId="5" numFmtId="0" xfId="0" applyBorder="1" applyFill="1" applyFont="1"/>
    <xf borderId="7" fillId="3" fontId="5" numFmtId="0" xfId="0" applyAlignment="1" applyBorder="1" applyFill="1" applyFont="1">
      <alignment shrinkToFit="0" vertical="center" wrapText="1"/>
    </xf>
    <xf borderId="0" fillId="0" fontId="5" numFmtId="0" xfId="0" applyAlignment="1" applyFont="1">
      <alignment shrinkToFit="0" wrapText="0"/>
    </xf>
    <xf borderId="0" fillId="6" fontId="1" numFmtId="0" xfId="0" applyAlignment="1" applyFill="1" applyFont="1">
      <alignment readingOrder="0"/>
    </xf>
    <xf borderId="27" fillId="6" fontId="15" numFmtId="0" xfId="0" applyAlignment="1" applyBorder="1" applyFill="1" applyFont="1">
      <alignment readingOrder="0" shrinkToFit="0" vertical="center" wrapText="1"/>
    </xf>
    <xf borderId="16" fillId="6" fontId="6" numFmtId="0" xfId="0" applyAlignment="1" applyBorder="1" applyFill="1" applyFont="1">
      <alignment readingOrder="0" shrinkToFit="0" vertical="center" wrapText="1"/>
    </xf>
    <xf borderId="15" fillId="6" fontId="2" numFmtId="0" xfId="0" applyAlignment="1" applyBorder="1" applyFill="1" applyFont="1">
      <alignment horizontal="center"/>
    </xf>
    <xf borderId="15" fillId="14" fontId="2" numFmtId="0" xfId="0" applyAlignment="1" applyBorder="1" applyFill="1" applyFont="1">
      <alignment horizontal="center"/>
    </xf>
    <xf borderId="15" fillId="6" fontId="2" numFmtId="3" xfId="0" applyAlignment="1" applyBorder="1" applyFill="1" applyFont="1" applyNumberFormat="1">
      <alignment horizontal="center"/>
    </xf>
    <xf borderId="16" fillId="0" fontId="3" numFmtId="0" xfId="0" applyBorder="1" applyFont="1"/>
    <xf borderId="0" fillId="6" fontId="2" numFmtId="0" xfId="0" applyAlignment="1" applyFill="1" applyFont="1">
      <alignment horizontal="right" readingOrder="0"/>
    </xf>
    <xf borderId="26" fillId="0" fontId="3" numFmtId="0" xfId="0" applyBorder="1" applyFont="1"/>
    <xf borderId="0" fillId="6" fontId="2" numFmtId="164" xfId="0" applyFill="1" applyFont="1" applyNumberFormat="1"/>
    <xf borderId="16" fillId="6" fontId="2" numFmtId="164" xfId="0" applyBorder="1" applyFill="1" applyFont="1" applyNumberFormat="1"/>
    <xf borderId="16" fillId="14" fontId="2" numFmtId="0" xfId="0" applyBorder="1" applyFill="1" applyFont="1"/>
    <xf borderId="0" fillId="14" fontId="1" numFmtId="0" xfId="0" applyAlignment="1" applyFill="1" applyFont="1">
      <alignment readingOrder="0"/>
    </xf>
    <xf borderId="4" fillId="14" fontId="2" numFmtId="0" xfId="0" applyAlignment="1" applyBorder="1" applyFill="1" applyFont="1">
      <alignment horizontal="right" readingOrder="0"/>
    </xf>
    <xf borderId="0" fillId="14" fontId="2" numFmtId="0" xfId="0" applyAlignment="1" applyFill="1" applyFont="1">
      <alignment horizontal="right" readingOrder="0"/>
    </xf>
    <xf borderId="0" fillId="14" fontId="2" numFmtId="0" xfId="0" applyFill="1" applyFont="1"/>
    <xf borderId="0" fillId="14" fontId="5" numFmtId="0" xfId="0" applyFill="1" applyFont="1"/>
    <xf borderId="0" fillId="14" fontId="6" numFmtId="0" xfId="0" applyAlignment="1" applyFill="1" applyFont="1">
      <alignment readingOrder="0" shrinkToFit="0" vertical="center" wrapText="1"/>
    </xf>
    <xf borderId="1" fillId="8" fontId="1" numFmtId="0" xfId="0" applyAlignment="1" applyBorder="1" applyFill="1" applyFont="1">
      <alignment readingOrder="0"/>
    </xf>
    <xf borderId="28" fillId="8" fontId="6" numFmtId="0" xfId="0" applyAlignment="1" applyBorder="1" applyFill="1" applyFont="1">
      <alignment readingOrder="0" shrinkToFit="0" vertical="center" wrapText="1"/>
    </xf>
    <xf borderId="28" fillId="0" fontId="3" numFmtId="0" xfId="0" applyBorder="1" applyFont="1"/>
    <xf borderId="29" fillId="8" fontId="6" numFmtId="0" xfId="0" applyAlignment="1" applyBorder="1" applyFill="1" applyFont="1">
      <alignment readingOrder="0" shrinkToFit="0" vertical="center" wrapText="1"/>
    </xf>
    <xf borderId="1" fillId="8" fontId="2" numFmtId="0" xfId="0" applyAlignment="1" applyBorder="1" applyFill="1" applyFont="1">
      <alignment readingOrder="0"/>
    </xf>
    <xf borderId="2" fillId="8" fontId="2" numFmtId="0" xfId="0" applyAlignment="1" applyBorder="1" applyFill="1" applyFont="1">
      <alignment readingOrder="0"/>
    </xf>
    <xf borderId="11" fillId="8" fontId="2" numFmtId="0" xfId="0" applyAlignment="1" applyBorder="1" applyFill="1" applyFont="1">
      <alignment readingOrder="0"/>
    </xf>
    <xf borderId="24" fillId="8" fontId="15" numFmtId="0" xfId="0" applyAlignment="1" applyBorder="1" applyFill="1" applyFont="1">
      <alignment readingOrder="0" shrinkToFit="0" vertical="center" wrapText="1"/>
    </xf>
    <xf borderId="24" fillId="14" fontId="6" numFmtId="0" xfId="0" applyAlignment="1" applyBorder="1" applyFill="1" applyFont="1">
      <alignment readingOrder="0" shrinkToFit="0" vertical="center" wrapText="1"/>
    </xf>
    <xf borderId="24" fillId="8" fontId="15" numFmtId="0" xfId="0" applyAlignment="1" applyBorder="1" applyFill="1" applyFont="1">
      <alignment horizontal="center" readingOrder="0" shrinkToFit="0" vertical="center" wrapText="1"/>
    </xf>
    <xf borderId="30" fillId="8" fontId="2" numFmtId="0" xfId="0" applyAlignment="1" applyBorder="1" applyFill="1" applyFont="1">
      <alignment readingOrder="0" shrinkToFit="0" wrapText="0"/>
    </xf>
    <xf borderId="8" fillId="8" fontId="2" numFmtId="0" xfId="0" applyAlignment="1" applyBorder="1" applyFill="1" applyFont="1">
      <alignment horizontal="center"/>
    </xf>
    <xf borderId="8" fillId="14" fontId="2" numFmtId="0" xfId="0" applyAlignment="1" applyBorder="1" applyFill="1" applyFont="1">
      <alignment horizontal="center"/>
    </xf>
    <xf borderId="8" fillId="8" fontId="2" numFmtId="3" xfId="0" applyAlignment="1" applyBorder="1" applyFill="1" applyFont="1" applyNumberFormat="1">
      <alignment horizontal="center"/>
    </xf>
    <xf borderId="31" fillId="0" fontId="3" numFmtId="0" xfId="0" applyBorder="1" applyFont="1"/>
    <xf borderId="4" fillId="3" fontId="2" numFmtId="0" xfId="0" applyAlignment="1" applyBorder="1" applyFill="1" applyFont="1">
      <alignment readingOrder="0"/>
    </xf>
    <xf borderId="0" fillId="3" fontId="2" numFmtId="164" xfId="0" applyAlignment="1" applyFill="1" applyFont="1" applyNumberFormat="1">
      <alignment readingOrder="0"/>
    </xf>
    <xf borderId="26" fillId="3" fontId="5" numFmtId="9" xfId="0" applyAlignment="1" applyBorder="1" applyFill="1" applyFont="1" applyNumberFormat="1">
      <alignment readingOrder="0"/>
    </xf>
    <xf borderId="0" fillId="0" fontId="5" numFmtId="164" xfId="0" applyFont="1" applyNumberFormat="1"/>
    <xf borderId="5" fillId="3" fontId="5" numFmtId="0" xfId="0" applyAlignment="1" applyBorder="1" applyFill="1" applyFont="1">
      <alignment shrinkToFit="0" wrapText="0"/>
    </xf>
    <xf borderId="23" fillId="3" fontId="2" numFmtId="0" xfId="0" applyAlignment="1" applyBorder="1" applyFill="1" applyFont="1">
      <alignment readingOrder="0"/>
    </xf>
    <xf borderId="24" fillId="3" fontId="2" numFmtId="164" xfId="0" applyAlignment="1" applyBorder="1" applyFill="1" applyFont="1" applyNumberFormat="1">
      <alignment readingOrder="0"/>
    </xf>
    <xf borderId="24" fillId="3" fontId="5" numFmtId="0" xfId="0" applyAlignment="1" applyBorder="1" applyFill="1" applyFont="1">
      <alignment readingOrder="0"/>
    </xf>
    <xf borderId="32" fillId="3" fontId="5" numFmtId="9" xfId="0" applyAlignment="1" applyBorder="1" applyFill="1" applyFont="1" applyNumberFormat="1">
      <alignment readingOrder="0"/>
    </xf>
    <xf borderId="24" fillId="0" fontId="5" numFmtId="164" xfId="0" applyBorder="1" applyFont="1" applyNumberFormat="1"/>
    <xf borderId="24" fillId="14" fontId="5" numFmtId="164" xfId="0" applyBorder="1" applyFill="1" applyFont="1" applyNumberFormat="1"/>
    <xf borderId="25" fillId="3" fontId="5" numFmtId="0" xfId="0" applyAlignment="1" applyBorder="1" applyFill="1" applyFont="1">
      <alignment shrinkToFit="0" wrapText="0"/>
    </xf>
    <xf borderId="0" fillId="3" fontId="5" numFmtId="164" xfId="0" applyAlignment="1" applyFill="1" applyFont="1" applyNumberFormat="1">
      <alignment readingOrder="0"/>
    </xf>
    <xf borderId="5" fillId="3" fontId="5" numFmtId="0" xfId="0" applyAlignment="1" applyBorder="1" applyFill="1" applyFont="1">
      <alignment readingOrder="0" shrinkToFit="0" wrapText="0"/>
    </xf>
    <xf borderId="4" fillId="3" fontId="16" numFmtId="0" xfId="0" applyAlignment="1" applyBorder="1" applyFill="1" applyFont="1">
      <alignment vertical="bottom"/>
    </xf>
    <xf borderId="0" fillId="3" fontId="16" numFmtId="164" xfId="0" applyAlignment="1" applyFill="1" applyFont="1" applyNumberFormat="1">
      <alignment horizontal="right" vertical="bottom"/>
    </xf>
    <xf borderId="0" fillId="3" fontId="16" numFmtId="0" xfId="0" applyAlignment="1" applyFill="1" applyFont="1">
      <alignment vertical="bottom"/>
    </xf>
    <xf borderId="26" fillId="3" fontId="16" numFmtId="9" xfId="0" applyAlignment="1" applyBorder="1" applyFill="1" applyFont="1" applyNumberFormat="1">
      <alignment readingOrder="0" vertical="bottom"/>
    </xf>
    <xf borderId="5" fillId="3" fontId="16" numFmtId="0" xfId="0" applyAlignment="1" applyBorder="1" applyFill="1" applyFont="1">
      <alignment vertical="bottom"/>
    </xf>
    <xf borderId="4" fillId="13" fontId="2" numFmtId="0" xfId="0" applyAlignment="1" applyBorder="1" applyFill="1" applyFont="1">
      <alignment readingOrder="0"/>
    </xf>
    <xf borderId="0" fillId="13" fontId="5" numFmtId="164" xfId="0" applyAlignment="1" applyFill="1" applyFont="1" applyNumberFormat="1">
      <alignment readingOrder="0"/>
    </xf>
    <xf borderId="26" fillId="0" fontId="5" numFmtId="0" xfId="0" applyAlignment="1" applyBorder="1" applyFont="1">
      <alignment readingOrder="0"/>
    </xf>
    <xf borderId="0" fillId="0" fontId="5" numFmtId="0" xfId="0" applyAlignment="1" applyFont="1">
      <alignment readingOrder="0"/>
    </xf>
    <xf borderId="5" fillId="0" fontId="5" numFmtId="0" xfId="0" applyAlignment="1" applyBorder="1" applyFont="1">
      <alignment shrinkToFit="0" wrapText="0"/>
    </xf>
    <xf borderId="4" fillId="14" fontId="1" numFmtId="0" xfId="0" applyAlignment="1" applyBorder="1" applyFill="1" applyFont="1">
      <alignment readingOrder="0"/>
    </xf>
    <xf borderId="0" fillId="14" fontId="6" numFmtId="0" xfId="0" applyAlignment="1" applyFill="1" applyFont="1">
      <alignment horizontal="left" readingOrder="0" shrinkToFit="0" vertical="center" wrapText="1"/>
    </xf>
    <xf borderId="5" fillId="14" fontId="1" numFmtId="0" xfId="0" applyAlignment="1" applyBorder="1" applyFill="1" applyFont="1">
      <alignment readingOrder="0"/>
    </xf>
    <xf borderId="33" fillId="10" fontId="1" numFmtId="0" xfId="0" applyAlignment="1" applyBorder="1" applyFill="1" applyFont="1">
      <alignment readingOrder="0"/>
    </xf>
    <xf borderId="28" fillId="10" fontId="1" numFmtId="0" xfId="0" applyAlignment="1" applyBorder="1" applyFill="1" applyFont="1">
      <alignment readingOrder="0"/>
    </xf>
    <xf borderId="28" fillId="10" fontId="6" numFmtId="0" xfId="0" applyAlignment="1" applyBorder="1" applyFill="1" applyFont="1">
      <alignment horizontal="left" readingOrder="0" shrinkToFit="0" vertical="center" wrapText="1"/>
    </xf>
    <xf borderId="29" fillId="10" fontId="1" numFmtId="0" xfId="0" applyAlignment="1" applyBorder="1" applyFill="1" applyFont="1">
      <alignment readingOrder="0"/>
    </xf>
    <xf borderId="1" fillId="10" fontId="2" numFmtId="0" xfId="0" applyAlignment="1" applyBorder="1" applyFill="1" applyFont="1">
      <alignment readingOrder="0"/>
    </xf>
    <xf borderId="2" fillId="10" fontId="2" numFmtId="0" xfId="0" applyAlignment="1" applyBorder="1" applyFill="1" applyFont="1">
      <alignment readingOrder="0"/>
    </xf>
    <xf borderId="26" fillId="10" fontId="2" numFmtId="0" xfId="0" applyAlignment="1" applyBorder="1" applyFill="1" applyFont="1">
      <alignment readingOrder="0"/>
    </xf>
    <xf borderId="24" fillId="10" fontId="15" numFmtId="0" xfId="0" applyAlignment="1" applyBorder="1" applyFill="1" applyFont="1">
      <alignment readingOrder="0" vertical="center"/>
    </xf>
    <xf borderId="24" fillId="10" fontId="15" numFmtId="0" xfId="0" applyAlignment="1" applyBorder="1" applyFill="1" applyFont="1">
      <alignment horizontal="center" readingOrder="0" shrinkToFit="0" wrapText="1"/>
    </xf>
    <xf borderId="34" fillId="10" fontId="2" numFmtId="0" xfId="0" applyAlignment="1" applyBorder="1" applyFill="1" applyFont="1">
      <alignment readingOrder="0" shrinkToFit="0" wrapText="0"/>
    </xf>
    <xf borderId="8" fillId="10" fontId="2" numFmtId="0" xfId="0" applyAlignment="1" applyBorder="1" applyFill="1" applyFont="1">
      <alignment horizontal="center"/>
    </xf>
    <xf borderId="8" fillId="10" fontId="2" numFmtId="3" xfId="0" applyAlignment="1" applyBorder="1" applyFill="1" applyFont="1" applyNumberFormat="1">
      <alignment horizontal="center"/>
    </xf>
    <xf borderId="4" fillId="3" fontId="2" numFmtId="0" xfId="0" applyAlignment="1" applyBorder="1" applyFill="1" applyFont="1">
      <alignment readingOrder="0"/>
    </xf>
    <xf borderId="5" fillId="3" fontId="17" numFmtId="0" xfId="0" applyAlignment="1" applyBorder="1" applyFill="1" applyFont="1">
      <alignment readingOrder="0"/>
    </xf>
    <xf borderId="4" fillId="3" fontId="2" numFmtId="0" xfId="0" applyBorder="1" applyFill="1" applyFont="1"/>
    <xf borderId="1" fillId="0" fontId="5" numFmtId="0" xfId="0" applyBorder="1" applyFont="1"/>
    <xf borderId="2" fillId="0" fontId="5" numFmtId="0" xfId="0" applyBorder="1" applyFont="1"/>
    <xf borderId="3" fillId="0" fontId="5" numFmtId="0" xfId="0" applyAlignment="1" applyBorder="1" applyFont="1">
      <alignment shrinkToFit="0" wrapText="0"/>
    </xf>
    <xf borderId="4" fillId="0" fontId="5" numFmtId="0" xfId="0" applyBorder="1" applyFont="1"/>
    <xf borderId="0" fillId="12" fontId="1" numFmtId="0" xfId="0" applyAlignment="1" applyFill="1" applyFont="1">
      <alignment horizontal="left" readingOrder="0"/>
    </xf>
    <xf borderId="0" fillId="12" fontId="6" numFmtId="0" xfId="0" applyAlignment="1" applyFill="1" applyFont="1">
      <alignment readingOrder="0" shrinkToFit="0" wrapText="1"/>
    </xf>
    <xf borderId="0" fillId="16" fontId="5" numFmtId="0" xfId="0" applyFill="1" applyFont="1"/>
    <xf borderId="4" fillId="13" fontId="12" numFmtId="0" xfId="0" applyAlignment="1" applyBorder="1" applyFill="1" applyFont="1">
      <alignment horizontal="right" readingOrder="0"/>
    </xf>
    <xf borderId="0" fillId="13" fontId="18" numFmtId="164" xfId="0" applyAlignment="1" applyFill="1" applyFont="1" applyNumberFormat="1">
      <alignment horizontal="left"/>
    </xf>
    <xf borderId="2" fillId="12" fontId="2" numFmtId="0" xfId="0" applyAlignment="1" applyBorder="1" applyFill="1" applyFont="1">
      <alignment horizontal="left" readingOrder="0" shrinkToFit="0" wrapText="1"/>
    </xf>
    <xf borderId="11" fillId="12" fontId="2" numFmtId="0" xfId="0" applyAlignment="1" applyBorder="1" applyFill="1" applyFont="1">
      <alignment readingOrder="0" shrinkToFit="0" wrapText="0"/>
    </xf>
    <xf borderId="12" fillId="12" fontId="2" numFmtId="0" xfId="0" applyAlignment="1" applyBorder="1" applyFill="1" applyFont="1">
      <alignment readingOrder="0"/>
    </xf>
    <xf borderId="34" fillId="12" fontId="2" numFmtId="0" xfId="0" applyAlignment="1" applyBorder="1" applyFill="1" applyFont="1">
      <alignment readingOrder="0"/>
    </xf>
    <xf borderId="0" fillId="16" fontId="5" numFmtId="0" xfId="0" applyAlignment="1" applyFill="1" applyFont="1">
      <alignment readingOrder="0"/>
    </xf>
    <xf borderId="4" fillId="8" fontId="19" numFmtId="0" xfId="0" applyAlignment="1" applyBorder="1" applyFill="1" applyFont="1">
      <alignment readingOrder="0"/>
    </xf>
    <xf borderId="0" fillId="8" fontId="20" numFmtId="164" xfId="0" applyFill="1" applyFont="1" applyNumberFormat="1"/>
    <xf borderId="0" fillId="16" fontId="20" numFmtId="0" xfId="0" applyAlignment="1" applyFill="1" applyFont="1">
      <alignment readingOrder="0"/>
    </xf>
    <xf borderId="0" fillId="15" fontId="20" numFmtId="0" xfId="0" applyFill="1" applyFont="1"/>
    <xf borderId="0" fillId="10" fontId="19" numFmtId="0" xfId="0" applyAlignment="1" applyFill="1" applyFont="1">
      <alignment readingOrder="0"/>
    </xf>
    <xf borderId="5" fillId="10" fontId="20" numFmtId="164" xfId="0" applyBorder="1" applyFill="1" applyFont="1" applyNumberFormat="1"/>
    <xf borderId="8" fillId="12" fontId="2" numFmtId="0" xfId="0" applyAlignment="1" applyBorder="1" applyFill="1" applyFont="1">
      <alignment readingOrder="0"/>
    </xf>
    <xf borderId="0" fillId="17" fontId="21" numFmtId="0" xfId="0" applyAlignment="1" applyFill="1" applyFont="1">
      <alignment horizontal="left"/>
    </xf>
    <xf borderId="0" fillId="0" fontId="5" numFmtId="0" xfId="0" applyFont="1"/>
    <xf borderId="35" fillId="8" fontId="10" numFmtId="0" xfId="0" applyAlignment="1" applyBorder="1" applyFill="1" applyFont="1">
      <alignment horizontal="center" readingOrder="0"/>
    </xf>
    <xf borderId="36" fillId="0" fontId="3" numFmtId="0" xfId="0" applyBorder="1" applyFont="1"/>
    <xf borderId="36" fillId="16" fontId="5" numFmtId="0" xfId="0" applyAlignment="1" applyBorder="1" applyFill="1" applyFont="1">
      <alignment readingOrder="0"/>
    </xf>
    <xf borderId="36" fillId="15" fontId="5" numFmtId="0" xfId="0" applyBorder="1" applyFill="1" applyFont="1"/>
    <xf borderId="36" fillId="10" fontId="10" numFmtId="0" xfId="0" applyAlignment="1" applyBorder="1" applyFill="1" applyFont="1">
      <alignment horizontal="center" readingOrder="0"/>
    </xf>
    <xf borderId="37" fillId="0" fontId="3" numFmtId="0" xfId="0" applyBorder="1" applyFont="1"/>
    <xf borderId="0" fillId="3" fontId="5" numFmtId="165" xfId="0" applyAlignment="1" applyFill="1" applyFont="1" applyNumberFormat="1">
      <alignment horizontal="left" readingOrder="0"/>
    </xf>
    <xf borderId="0" fillId="3" fontId="22" numFmtId="0" xfId="0" applyAlignment="1" applyFill="1" applyFont="1">
      <alignment readingOrder="0" shrinkToFit="0" wrapText="0"/>
    </xf>
    <xf borderId="5" fillId="12" fontId="5" numFmtId="164" xfId="0" applyAlignment="1" applyBorder="1" applyFill="1" applyFont="1" applyNumberFormat="1">
      <alignment readingOrder="0"/>
    </xf>
    <xf borderId="0" fillId="16" fontId="21" numFmtId="0" xfId="0" applyFill="1" applyFont="1"/>
    <xf borderId="4" fillId="8" fontId="2" numFmtId="0" xfId="0" applyBorder="1" applyFill="1" applyFont="1"/>
    <xf borderId="0" fillId="8" fontId="5" numFmtId="164" xfId="0" applyFill="1" applyFont="1" applyNumberFormat="1"/>
    <xf borderId="0" fillId="10" fontId="2" numFmtId="0" xfId="0" applyFill="1" applyFont="1"/>
    <xf borderId="5" fillId="10" fontId="5" numFmtId="164" xfId="0" applyBorder="1" applyFill="1" applyFont="1" applyNumberFormat="1"/>
    <xf borderId="0" fillId="3" fontId="2" numFmtId="0" xfId="0" applyAlignment="1" applyFill="1" applyFont="1">
      <alignment readingOrder="0" shrinkToFit="0" wrapText="0"/>
    </xf>
    <xf borderId="0" fillId="3" fontId="5" numFmtId="165" xfId="0" applyAlignment="1" applyFill="1" applyFont="1" applyNumberFormat="1">
      <alignment horizontal="left"/>
    </xf>
    <xf borderId="0" fillId="3" fontId="2" numFmtId="0" xfId="0" applyAlignment="1" applyFill="1" applyFont="1">
      <alignment shrinkToFit="0" wrapText="0"/>
    </xf>
    <xf borderId="0" fillId="3" fontId="5" numFmtId="0" xfId="0" applyAlignment="1" applyFill="1" applyFont="1">
      <alignment horizontal="left"/>
    </xf>
    <xf borderId="5" fillId="12" fontId="5" numFmtId="164" xfId="0" applyBorder="1" applyFill="1" applyFont="1" applyNumberFormat="1"/>
    <xf borderId="0" fillId="12" fontId="5" numFmtId="0" xfId="0" applyAlignment="1" applyFill="1" applyFont="1">
      <alignment horizontal="left"/>
    </xf>
    <xf borderId="0" fillId="12" fontId="2" numFmtId="0" xfId="0" applyAlignment="1" applyFill="1" applyFont="1">
      <alignment shrinkToFit="0" wrapText="0"/>
    </xf>
    <xf borderId="38" fillId="4" fontId="23" numFmtId="0" xfId="0" applyAlignment="1" applyBorder="1" applyFill="1" applyFont="1">
      <alignment horizontal="center" readingOrder="0" shrinkToFit="0" vertical="bottom" wrapText="1"/>
    </xf>
    <xf borderId="39" fillId="0" fontId="3" numFmtId="0" xfId="0" applyBorder="1" applyFont="1"/>
    <xf borderId="40" fillId="0" fontId="3" numFmtId="0" xfId="0" applyBorder="1" applyFont="1"/>
    <xf borderId="27" fillId="0" fontId="3" numFmtId="0" xfId="0" applyBorder="1" applyFont="1"/>
    <xf borderId="32" fillId="0" fontId="3" numFmtId="0" xfId="0" applyBorder="1" applyFont="1"/>
    <xf borderId="6" fillId="4" fontId="24" numFmtId="0" xfId="0" applyAlignment="1" applyBorder="1" applyFill="1" applyFont="1">
      <alignment horizontal="center" readingOrder="0" shrinkToFit="0" vertical="bottom" wrapText="0"/>
    </xf>
    <xf borderId="41" fillId="4" fontId="24" numFmtId="0" xfId="0" applyAlignment="1" applyBorder="1" applyFill="1" applyFont="1">
      <alignment horizontal="center" readingOrder="0" shrinkToFit="0" vertical="bottom" wrapText="0"/>
    </xf>
    <xf borderId="42" fillId="0" fontId="23" numFmtId="0" xfId="0" applyAlignment="1" applyBorder="1" applyFont="1">
      <alignment readingOrder="0" shrinkToFit="0" vertical="bottom" wrapText="0"/>
    </xf>
    <xf borderId="32" fillId="0" fontId="23" numFmtId="0" xfId="0" applyAlignment="1" applyBorder="1" applyFont="1">
      <alignment readingOrder="0" shrinkToFit="0" vertical="bottom" wrapText="0"/>
    </xf>
    <xf borderId="32" fillId="0" fontId="23" numFmtId="164" xfId="0" applyAlignment="1" applyBorder="1" applyFont="1" applyNumberFormat="1">
      <alignment readingOrder="0" shrinkToFit="0" vertical="bottom" wrapText="0"/>
    </xf>
    <xf borderId="42" fillId="0" fontId="23" numFmtId="0" xfId="0" applyAlignment="1" applyBorder="1" applyFont="1">
      <alignment shrinkToFit="0" vertical="bottom" wrapText="0"/>
    </xf>
    <xf borderId="32" fillId="0" fontId="23" numFmtId="0" xfId="0" applyAlignment="1" applyBorder="1" applyFont="1">
      <alignment shrinkToFit="0" vertical="bottom" wrapText="0"/>
    </xf>
    <xf borderId="32" fillId="0" fontId="23" numFmtId="164" xfId="0" applyAlignment="1" applyBorder="1" applyFont="1" applyNumberFormat="1">
      <alignment shrinkToFit="0" vertical="bottom" wrapText="0"/>
    </xf>
    <xf borderId="0" fillId="6" fontId="1" numFmtId="0" xfId="0" applyAlignment="1" applyFill="1" applyFont="1">
      <alignment readingOrder="0" vertical="center"/>
    </xf>
    <xf borderId="24" fillId="14" fontId="15" numFmtId="0" xfId="0" applyAlignment="1" applyBorder="1" applyFill="1" applyFont="1">
      <alignment readingOrder="0" shrinkToFit="0" vertical="center" wrapText="1"/>
    </xf>
    <xf borderId="24" fillId="6" fontId="15" numFmtId="0" xfId="0" applyAlignment="1" applyBorder="1" applyFill="1" applyFont="1">
      <alignment readingOrder="0" shrinkToFit="0" vertical="center" wrapText="1"/>
    </xf>
    <xf borderId="0" fillId="6" fontId="8" numFmtId="0" xfId="0" applyAlignment="1" applyFill="1" applyFont="1">
      <alignment horizontal="center" readingOrder="0" shrinkToFit="0" wrapText="1"/>
    </xf>
    <xf borderId="0" fillId="6" fontId="8" numFmtId="0" xfId="0" applyAlignment="1" applyFill="1" applyFont="1">
      <alignment horizontal="right" readingOrder="0"/>
    </xf>
    <xf borderId="0" fillId="6" fontId="2" numFmtId="164" xfId="0" applyFill="1" applyFont="1" applyNumberFormat="1"/>
    <xf borderId="0" fillId="6" fontId="8" numFmtId="164" xfId="0" applyAlignment="1" applyFill="1" applyFont="1" applyNumberFormat="1">
      <alignment horizontal="center" readingOrder="0"/>
    </xf>
    <xf borderId="33" fillId="18" fontId="1" numFmtId="0" xfId="0" applyAlignment="1" applyBorder="1" applyFill="1" applyFont="1">
      <alignment readingOrder="0"/>
    </xf>
    <xf borderId="29" fillId="0" fontId="3" numFmtId="0" xfId="0" applyBorder="1" applyFont="1"/>
    <xf borderId="1" fillId="18" fontId="2" numFmtId="0" xfId="0" applyAlignment="1" applyBorder="1" applyFill="1" applyFont="1">
      <alignment readingOrder="0"/>
    </xf>
    <xf borderId="2" fillId="18" fontId="2" numFmtId="0" xfId="0" applyAlignment="1" applyBorder="1" applyFill="1" applyFont="1">
      <alignment readingOrder="0"/>
    </xf>
    <xf borderId="11" fillId="18" fontId="2" numFmtId="0" xfId="0" applyAlignment="1" applyBorder="1" applyFill="1" applyFont="1">
      <alignment readingOrder="0" shrinkToFit="0" wrapText="1"/>
    </xf>
    <xf borderId="24" fillId="18" fontId="15" numFmtId="0" xfId="0" applyAlignment="1" applyBorder="1" applyFill="1" applyFont="1">
      <alignment readingOrder="0" shrinkToFit="0" vertical="center" wrapText="1"/>
    </xf>
    <xf borderId="30" fillId="18" fontId="2" numFmtId="0" xfId="0" applyAlignment="1" applyBorder="1" applyFill="1" applyFont="1">
      <alignment readingOrder="0" shrinkToFit="0" wrapText="0"/>
    </xf>
    <xf borderId="27" fillId="18" fontId="2" numFmtId="0" xfId="0" applyAlignment="1" applyBorder="1" applyFill="1" applyFont="1">
      <alignment horizontal="center"/>
    </xf>
    <xf borderId="27" fillId="14" fontId="2" numFmtId="0" xfId="0" applyAlignment="1" applyBorder="1" applyFill="1" applyFont="1">
      <alignment horizontal="center"/>
    </xf>
    <xf borderId="27" fillId="18" fontId="2" numFmtId="3" xfId="0" applyAlignment="1" applyBorder="1" applyFill="1" applyFont="1" applyNumberFormat="1">
      <alignment horizontal="center"/>
    </xf>
    <xf borderId="30" fillId="0" fontId="3" numFmtId="0" xfId="0" applyBorder="1" applyFont="1"/>
    <xf borderId="8" fillId="18" fontId="2" numFmtId="0" xfId="0" applyAlignment="1" applyBorder="1" applyFill="1" applyFont="1">
      <alignment horizontal="center" readingOrder="0"/>
    </xf>
    <xf borderId="8" fillId="14" fontId="2" numFmtId="0" xfId="0" applyAlignment="1" applyBorder="1" applyFill="1" applyFont="1">
      <alignment horizontal="center" readingOrder="0"/>
    </xf>
    <xf borderId="0" fillId="0" fontId="5" numFmtId="3" xfId="0" applyFont="1" applyNumberFormat="1"/>
    <xf borderId="0" fillId="14" fontId="5" numFmtId="3" xfId="0" applyFill="1" applyFont="1" applyNumberFormat="1"/>
    <xf borderId="0" fillId="0" fontId="5" numFmtId="3" xfId="0" applyAlignment="1" applyFont="1" applyNumberFormat="1">
      <alignment readingOrder="0"/>
    </xf>
    <xf borderId="2" fillId="0" fontId="5" numFmtId="3" xfId="0" applyBorder="1" applyFont="1" applyNumberFormat="1"/>
    <xf borderId="2" fillId="14" fontId="5" numFmtId="0" xfId="0" applyBorder="1" applyFill="1" applyFont="1"/>
  </cellXfs>
  <cellStyles count="1">
    <cellStyle xfId="0" name="Normal" builtinId="0"/>
  </cellStyles>
  <dxfs count="4">
    <dxf>
      <font/>
      <fill>
        <patternFill patternType="solid">
          <fgColor rgb="FFF4C7C3"/>
          <bgColor rgb="FFF4C7C3"/>
        </patternFill>
      </fill>
      <border/>
    </dxf>
    <dxf>
      <font/>
      <fill>
        <patternFill patternType="solid">
          <fgColor rgb="FFB7E1CD"/>
          <bgColor rgb="FFB7E1CD"/>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5.png"/><Relationship Id="rId4" Type="http://schemas.openxmlformats.org/officeDocument/2006/relationships/image" Target="../media/image3.png"/><Relationship Id="rId5"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2.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5.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3.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4.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 t="s">
        <v>0</v>
      </c>
    </row>
    <row r="3">
      <c r="B3" s="2" t="s">
        <v>1</v>
      </c>
      <c r="C3" s="3"/>
      <c r="D3" s="3"/>
      <c r="E3" s="3"/>
      <c r="F3" s="3"/>
      <c r="G3" s="3"/>
      <c r="H3" s="3"/>
      <c r="I3" s="3"/>
      <c r="J3" s="4"/>
    </row>
    <row r="4">
      <c r="B4" s="5" t="s">
        <v>2</v>
      </c>
      <c r="J4" s="6"/>
    </row>
    <row r="5">
      <c r="B5" s="7" t="s">
        <v>3</v>
      </c>
      <c r="D5" s="8"/>
      <c r="J5" s="9"/>
    </row>
    <row r="6">
      <c r="B6" s="10"/>
      <c r="C6" s="11"/>
      <c r="D6" s="11"/>
      <c r="E6" s="11"/>
      <c r="F6" s="11"/>
      <c r="G6" s="11"/>
      <c r="H6" s="11"/>
      <c r="I6" s="11"/>
      <c r="J6" s="12"/>
    </row>
    <row r="7">
      <c r="B7" s="13" t="s">
        <v>4</v>
      </c>
      <c r="C7" s="3"/>
      <c r="D7" s="3"/>
      <c r="E7" s="3"/>
      <c r="F7" s="3"/>
      <c r="G7" s="3"/>
      <c r="H7" s="3"/>
      <c r="I7" s="3"/>
      <c r="J7" s="4"/>
    </row>
    <row r="8">
      <c r="B8" s="14"/>
      <c r="J8" s="6"/>
    </row>
    <row r="9">
      <c r="B9" s="15"/>
      <c r="J9" s="6"/>
    </row>
    <row r="10">
      <c r="B10" s="15"/>
      <c r="J10" s="6"/>
    </row>
    <row r="11">
      <c r="B11" s="15"/>
      <c r="J11" s="6"/>
    </row>
    <row r="12">
      <c r="B12" s="15"/>
      <c r="J12" s="6"/>
    </row>
    <row r="13">
      <c r="B13" s="15"/>
      <c r="J13" s="6"/>
    </row>
    <row r="14">
      <c r="B14" s="15"/>
      <c r="J14" s="6"/>
    </row>
    <row r="15">
      <c r="B15" s="15"/>
      <c r="J15" s="6"/>
    </row>
    <row r="16">
      <c r="B16" s="15"/>
      <c r="J16" s="6"/>
    </row>
    <row r="17">
      <c r="B17" s="15"/>
      <c r="J17" s="6"/>
    </row>
    <row r="18">
      <c r="B18" s="15"/>
      <c r="J18" s="6"/>
    </row>
    <row r="19">
      <c r="B19" s="16" t="s">
        <v>5</v>
      </c>
      <c r="C19" s="17" t="s">
        <v>6</v>
      </c>
      <c r="J19" s="6"/>
    </row>
    <row r="20">
      <c r="B20" s="16" t="s">
        <v>7</v>
      </c>
      <c r="C20" s="17" t="s">
        <v>8</v>
      </c>
      <c r="J20" s="6"/>
    </row>
    <row r="21">
      <c r="B21" s="16" t="s">
        <v>9</v>
      </c>
      <c r="C21" s="17" t="s">
        <v>10</v>
      </c>
      <c r="J21" s="6"/>
    </row>
    <row r="22">
      <c r="B22" s="16" t="s">
        <v>11</v>
      </c>
      <c r="C22" s="17" t="s">
        <v>12</v>
      </c>
      <c r="J22" s="6"/>
    </row>
    <row r="23">
      <c r="B23" s="16" t="s">
        <v>13</v>
      </c>
      <c r="C23" s="17" t="s">
        <v>14</v>
      </c>
      <c r="J23" s="6"/>
    </row>
    <row r="24">
      <c r="B24" s="18" t="s">
        <v>15</v>
      </c>
      <c r="C24" s="3"/>
      <c r="D24" s="3"/>
      <c r="E24" s="3"/>
      <c r="F24" s="3"/>
      <c r="G24" s="3"/>
      <c r="H24" s="3"/>
      <c r="I24" s="3"/>
      <c r="J24" s="4"/>
    </row>
    <row r="25">
      <c r="B25" s="19"/>
      <c r="J25" s="6"/>
    </row>
    <row r="26">
      <c r="B26" s="15"/>
      <c r="J26" s="6"/>
    </row>
    <row r="27">
      <c r="B27" s="15"/>
      <c r="J27" s="6"/>
    </row>
    <row r="28">
      <c r="B28" s="15"/>
      <c r="J28" s="6"/>
    </row>
    <row r="29">
      <c r="B29" s="15"/>
      <c r="J29" s="6"/>
    </row>
    <row r="30">
      <c r="B30" s="15"/>
      <c r="J30" s="6"/>
    </row>
    <row r="31">
      <c r="B31" s="15"/>
      <c r="J31" s="6"/>
    </row>
    <row r="32">
      <c r="B32" s="15"/>
      <c r="J32" s="6"/>
    </row>
    <row r="33">
      <c r="B33" s="15"/>
      <c r="J33" s="6"/>
    </row>
    <row r="34">
      <c r="B34" s="15"/>
      <c r="J34" s="6"/>
    </row>
    <row r="35">
      <c r="B35" s="15"/>
      <c r="J35" s="6"/>
    </row>
    <row r="36">
      <c r="B36" s="15"/>
      <c r="J36" s="6"/>
    </row>
    <row r="37">
      <c r="B37" s="20" t="s">
        <v>16</v>
      </c>
      <c r="C37" s="21" t="s">
        <v>17</v>
      </c>
      <c r="J37" s="6"/>
    </row>
    <row r="38">
      <c r="B38" s="20" t="s">
        <v>18</v>
      </c>
      <c r="C38" s="21" t="s">
        <v>19</v>
      </c>
      <c r="J38" s="6"/>
    </row>
    <row r="39">
      <c r="B39" s="20" t="s">
        <v>7</v>
      </c>
      <c r="C39" s="21" t="s">
        <v>20</v>
      </c>
      <c r="J39" s="6"/>
    </row>
    <row r="40">
      <c r="B40" s="20" t="s">
        <v>21</v>
      </c>
      <c r="C40" s="21" t="s">
        <v>22</v>
      </c>
      <c r="J40" s="6"/>
    </row>
    <row r="41">
      <c r="B41" s="22" t="s">
        <v>23</v>
      </c>
      <c r="C41" s="23" t="s">
        <v>24</v>
      </c>
      <c r="D41" s="24"/>
      <c r="E41" s="24"/>
      <c r="F41" s="24"/>
      <c r="G41" s="24"/>
      <c r="H41" s="24"/>
      <c r="I41" s="24"/>
      <c r="J41" s="25"/>
    </row>
    <row r="42">
      <c r="B42" s="26" t="s">
        <v>25</v>
      </c>
      <c r="C42" s="3"/>
      <c r="D42" s="3"/>
      <c r="E42" s="3"/>
      <c r="F42" s="3"/>
      <c r="G42" s="3"/>
      <c r="H42" s="3"/>
      <c r="I42" s="3"/>
      <c r="J42" s="4"/>
    </row>
    <row r="43">
      <c r="B43" s="27"/>
      <c r="J43" s="6"/>
    </row>
    <row r="44">
      <c r="B44" s="15"/>
      <c r="J44" s="6"/>
    </row>
    <row r="45">
      <c r="B45" s="15"/>
      <c r="J45" s="6"/>
    </row>
    <row r="46">
      <c r="B46" s="15"/>
      <c r="J46" s="6"/>
    </row>
    <row r="47">
      <c r="B47" s="15"/>
      <c r="J47" s="6"/>
    </row>
    <row r="48">
      <c r="B48" s="15"/>
      <c r="J48" s="6"/>
    </row>
    <row r="49">
      <c r="B49" s="15"/>
      <c r="J49" s="6"/>
    </row>
    <row r="50">
      <c r="B50" s="15"/>
      <c r="J50" s="6"/>
    </row>
    <row r="51">
      <c r="B51" s="15"/>
      <c r="J51" s="6"/>
    </row>
    <row r="52">
      <c r="B52" s="15"/>
      <c r="J52" s="6"/>
    </row>
    <row r="53">
      <c r="B53" s="15"/>
      <c r="J53" s="6"/>
    </row>
    <row r="54">
      <c r="B54" s="15"/>
      <c r="J54" s="6"/>
    </row>
    <row r="55">
      <c r="B55" s="28" t="s">
        <v>26</v>
      </c>
      <c r="C55" s="29" t="s">
        <v>27</v>
      </c>
      <c r="J55" s="6"/>
    </row>
    <row r="56">
      <c r="B56" s="15"/>
      <c r="C56" s="30" t="s">
        <v>28</v>
      </c>
      <c r="J56" s="6"/>
    </row>
    <row r="57">
      <c r="B57" s="28" t="s">
        <v>29</v>
      </c>
      <c r="C57" s="30" t="s">
        <v>30</v>
      </c>
      <c r="J57" s="6"/>
    </row>
    <row r="58">
      <c r="B58" s="28" t="s">
        <v>31</v>
      </c>
      <c r="C58" s="30" t="s">
        <v>32</v>
      </c>
      <c r="J58" s="6"/>
    </row>
    <row r="59">
      <c r="B59" s="15"/>
      <c r="C59" s="31" t="s">
        <v>33</v>
      </c>
      <c r="J59" s="6"/>
    </row>
    <row r="60">
      <c r="B60" s="32" t="s">
        <v>34</v>
      </c>
      <c r="C60" s="33" t="s">
        <v>35</v>
      </c>
      <c r="D60" s="24"/>
      <c r="E60" s="24"/>
      <c r="F60" s="24"/>
      <c r="G60" s="24"/>
      <c r="H60" s="24"/>
      <c r="I60" s="24"/>
      <c r="J60" s="25"/>
    </row>
    <row r="61">
      <c r="B61" s="34" t="s">
        <v>36</v>
      </c>
      <c r="J61" s="6"/>
    </row>
    <row r="62">
      <c r="B62" s="35"/>
      <c r="J62" s="6"/>
    </row>
    <row r="63">
      <c r="B63" s="15"/>
      <c r="J63" s="6"/>
    </row>
    <row r="64">
      <c r="B64" s="15"/>
      <c r="J64" s="6"/>
    </row>
    <row r="65">
      <c r="B65" s="15"/>
      <c r="J65" s="6"/>
    </row>
    <row r="66">
      <c r="B66" s="15"/>
      <c r="J66" s="6"/>
    </row>
    <row r="67">
      <c r="B67" s="15"/>
      <c r="J67" s="6"/>
    </row>
    <row r="68">
      <c r="B68" s="15"/>
      <c r="J68" s="6"/>
    </row>
    <row r="69">
      <c r="B69" s="15"/>
      <c r="J69" s="6"/>
    </row>
    <row r="70">
      <c r="B70" s="36"/>
      <c r="C70" s="24"/>
      <c r="D70" s="24"/>
      <c r="E70" s="24"/>
      <c r="F70" s="24"/>
      <c r="G70" s="24"/>
      <c r="H70" s="24"/>
      <c r="I70" s="24"/>
      <c r="J70" s="25"/>
    </row>
    <row r="72">
      <c r="B72" s="37" t="s">
        <v>37</v>
      </c>
      <c r="C72" s="3"/>
      <c r="D72" s="3"/>
      <c r="E72" s="3"/>
      <c r="F72" s="3"/>
      <c r="G72" s="3"/>
      <c r="H72" s="3"/>
      <c r="I72" s="3"/>
      <c r="J72" s="4"/>
    </row>
    <row r="73">
      <c r="B73" s="38"/>
      <c r="J73" s="6"/>
    </row>
    <row r="74">
      <c r="B74" s="15"/>
      <c r="J74" s="6"/>
    </row>
    <row r="75">
      <c r="B75" s="15"/>
      <c r="J75" s="6"/>
    </row>
    <row r="76">
      <c r="B76" s="15"/>
      <c r="J76" s="6"/>
    </row>
    <row r="77">
      <c r="B77" s="15"/>
      <c r="J77" s="6"/>
    </row>
    <row r="78">
      <c r="B78" s="15"/>
      <c r="J78" s="6"/>
    </row>
    <row r="79">
      <c r="B79" s="15"/>
      <c r="J79" s="6"/>
    </row>
    <row r="80">
      <c r="B80" s="15"/>
      <c r="J80" s="6"/>
    </row>
    <row r="81">
      <c r="B81" s="15"/>
      <c r="J81" s="6"/>
    </row>
    <row r="82">
      <c r="B82" s="15"/>
      <c r="J82" s="6"/>
    </row>
    <row r="83">
      <c r="B83" s="15"/>
      <c r="J83" s="6"/>
    </row>
    <row r="84">
      <c r="B84" s="39" t="s">
        <v>38</v>
      </c>
      <c r="C84" s="40" t="s">
        <v>39</v>
      </c>
      <c r="J84" s="6"/>
    </row>
    <row r="85">
      <c r="B85" s="39" t="s">
        <v>40</v>
      </c>
      <c r="C85" s="40" t="s">
        <v>41</v>
      </c>
      <c r="J85" s="6"/>
    </row>
    <row r="86">
      <c r="B86" s="41" t="s">
        <v>42</v>
      </c>
      <c r="C86" s="42" t="s">
        <v>43</v>
      </c>
      <c r="D86" s="24"/>
      <c r="E86" s="24"/>
      <c r="F86" s="24"/>
      <c r="G86" s="24"/>
      <c r="H86" s="24"/>
      <c r="I86" s="24"/>
      <c r="J86" s="25"/>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3" t="s">
        <v>44</v>
      </c>
      <c r="B1" s="44" t="s">
        <v>45</v>
      </c>
      <c r="E1" s="45" t="s">
        <v>46</v>
      </c>
      <c r="Q1" s="46"/>
      <c r="R1" s="47"/>
    </row>
    <row r="2">
      <c r="A2" s="48"/>
      <c r="Q2" s="6"/>
      <c r="R2" s="47"/>
    </row>
    <row r="3">
      <c r="A3" s="48"/>
      <c r="Q3" s="6"/>
      <c r="R3" s="47"/>
    </row>
    <row r="4">
      <c r="A4" s="48"/>
      <c r="B4" s="49"/>
      <c r="C4" s="50"/>
      <c r="D4" s="51" t="s">
        <v>47</v>
      </c>
      <c r="E4" s="52"/>
      <c r="F4" s="52"/>
      <c r="G4" s="52"/>
      <c r="H4" s="52"/>
      <c r="I4" s="52"/>
      <c r="J4" s="52"/>
      <c r="K4" s="52"/>
      <c r="L4" s="52"/>
      <c r="M4" s="52"/>
      <c r="N4" s="52"/>
      <c r="O4" s="53"/>
      <c r="P4" s="54" t="s">
        <v>48</v>
      </c>
      <c r="Q4" s="6"/>
      <c r="R4" s="55"/>
    </row>
    <row r="5">
      <c r="A5" s="48"/>
      <c r="B5" s="56"/>
      <c r="C5" s="57"/>
      <c r="D5" s="58">
        <f>C19</f>
        <v>100</v>
      </c>
      <c r="E5" s="59">
        <f>ROUNDUP(sum($C$19+((1*($C$20-$C$19))/10)),0)</f>
        <v>115</v>
      </c>
      <c r="F5" s="59">
        <f>ROUNDUP(sum($C$19+((2*($C$20-$C$19))/10)),0)</f>
        <v>130</v>
      </c>
      <c r="G5" s="59">
        <f>ROUNDUP(sum($C$19+((3*($C$20-$C$19))/10)),0)</f>
        <v>145</v>
      </c>
      <c r="H5" s="59">
        <f>ROUNDUP(sum($C$19+((4*($C$20-$C$19))/10)),0)</f>
        <v>160</v>
      </c>
      <c r="I5" s="59">
        <f>ROUNDUP(sum($C$19+((5*($C$20-$C$19))/10)),0)</f>
        <v>175</v>
      </c>
      <c r="J5" s="59">
        <f>ROUNDUP(sum($C$19+((6*($C$20-$C$19))/10)),0)</f>
        <v>190</v>
      </c>
      <c r="K5" s="59">
        <f>ROUNDUP(sum($C$19+((7*($C$20-$C$19))/10)),0)</f>
        <v>205</v>
      </c>
      <c r="L5" s="59">
        <f>ROUNDUP(sum($C$19+((8*($C$20-$C$19))/10)),0)</f>
        <v>220</v>
      </c>
      <c r="M5" s="59">
        <f>ROUNDUP(sum($C$19+((9*($C$20-$C$19))/10)),0)</f>
        <v>235</v>
      </c>
      <c r="N5" s="59">
        <f>C20</f>
        <v>250</v>
      </c>
      <c r="O5" s="60"/>
      <c r="P5" s="61">
        <f>C22</f>
        <v>204</v>
      </c>
      <c r="Q5" s="6"/>
      <c r="R5" s="55"/>
    </row>
    <row r="6">
      <c r="A6" s="48"/>
      <c r="B6" s="62" t="s">
        <v>49</v>
      </c>
      <c r="D6" s="63">
        <f>SUM(IncomeExpenditure!E$8:E$17)</f>
        <v>3520</v>
      </c>
      <c r="E6" s="63">
        <f>SUM(IncomeExpenditure!F$8:F$17)</f>
        <v>4036</v>
      </c>
      <c r="F6" s="63">
        <f>SUM(IncomeExpenditure!G$8:G$17)</f>
        <v>4552</v>
      </c>
      <c r="G6" s="63">
        <f>SUM(IncomeExpenditure!H$8:H$17)</f>
        <v>5068</v>
      </c>
      <c r="H6" s="63">
        <f>SUM(IncomeExpenditure!I$8:I$17)</f>
        <v>5584</v>
      </c>
      <c r="I6" s="63">
        <f>SUM(IncomeExpenditure!J$8:J$17)</f>
        <v>6100</v>
      </c>
      <c r="J6" s="63">
        <f>SUM(IncomeExpenditure!K$8:K$17)</f>
        <v>6616</v>
      </c>
      <c r="K6" s="63">
        <f>SUM(IncomeExpenditure!L$8:L$17)</f>
        <v>7132</v>
      </c>
      <c r="L6" s="63">
        <f>SUM(IncomeExpenditure!M$8:M$17)</f>
        <v>7648</v>
      </c>
      <c r="M6" s="63">
        <f>SUM(IncomeExpenditure!N$8:N$17)</f>
        <v>8164</v>
      </c>
      <c r="N6" s="63">
        <f>SUM(IncomeExpenditure!O$8:O$17)</f>
        <v>8680</v>
      </c>
      <c r="O6" s="64"/>
      <c r="P6" s="65">
        <f>SUM(IncomeExpenditure!Q$8:Q$17)</f>
        <v>7097.6</v>
      </c>
      <c r="Q6" s="6"/>
      <c r="R6" s="66"/>
    </row>
    <row r="7">
      <c r="A7" s="48"/>
      <c r="B7" s="62" t="s">
        <v>50</v>
      </c>
      <c r="D7" s="67">
        <f>SUM(IncomeExpenditure!E$24:E$56)</f>
        <v>5106</v>
      </c>
      <c r="E7" s="67">
        <f>SUM(IncomeExpenditure!F$24:F$56)</f>
        <v>5256</v>
      </c>
      <c r="F7" s="67">
        <f>SUM(IncomeExpenditure!G$24:G$56)</f>
        <v>5406</v>
      </c>
      <c r="G7" s="67">
        <f>SUM(IncomeExpenditure!H$24:H$56)</f>
        <v>5556</v>
      </c>
      <c r="H7" s="67">
        <f>SUM(IncomeExpenditure!I$24:I$56)</f>
        <v>5706</v>
      </c>
      <c r="I7" s="67">
        <f>SUM(IncomeExpenditure!J$24:J$56)</f>
        <v>5856</v>
      </c>
      <c r="J7" s="67">
        <f>SUM(IncomeExpenditure!K$24:K$56)</f>
        <v>6006</v>
      </c>
      <c r="K7" s="67">
        <f>SUM(IncomeExpenditure!L$24:L$56)</f>
        <v>6156</v>
      </c>
      <c r="L7" s="67">
        <f>SUM(IncomeExpenditure!M$24:M$56)</f>
        <v>6306</v>
      </c>
      <c r="M7" s="67">
        <f>SUM(IncomeExpenditure!N$24:N$56)</f>
        <v>6456</v>
      </c>
      <c r="N7" s="67">
        <f>SUM(IncomeExpenditure!O$24:O$56)</f>
        <v>6606</v>
      </c>
      <c r="O7" s="68"/>
      <c r="P7" s="65">
        <f>SUM(IncomeExpenditure!Q$24:Q$56)</f>
        <v>6146</v>
      </c>
      <c r="Q7" s="6"/>
      <c r="R7" s="66"/>
    </row>
    <row r="8">
      <c r="A8" s="48"/>
      <c r="B8" s="69" t="s">
        <v>51</v>
      </c>
      <c r="C8" s="70"/>
      <c r="D8" s="71">
        <f t="shared" ref="D8:N8" si="1">sum($C$21*D6)</f>
        <v>176</v>
      </c>
      <c r="E8" s="71">
        <f t="shared" si="1"/>
        <v>201.8</v>
      </c>
      <c r="F8" s="71">
        <f t="shared" si="1"/>
        <v>227.6</v>
      </c>
      <c r="G8" s="71">
        <f t="shared" si="1"/>
        <v>253.4</v>
      </c>
      <c r="H8" s="71">
        <f t="shared" si="1"/>
        <v>279.2</v>
      </c>
      <c r="I8" s="71">
        <f t="shared" si="1"/>
        <v>305</v>
      </c>
      <c r="J8" s="71">
        <f t="shared" si="1"/>
        <v>330.8</v>
      </c>
      <c r="K8" s="71">
        <f t="shared" si="1"/>
        <v>356.6</v>
      </c>
      <c r="L8" s="71">
        <f t="shared" si="1"/>
        <v>382.4</v>
      </c>
      <c r="M8" s="71">
        <f t="shared" si="1"/>
        <v>408.2</v>
      </c>
      <c r="N8" s="71">
        <f t="shared" si="1"/>
        <v>434</v>
      </c>
      <c r="O8" s="64"/>
      <c r="P8" s="72">
        <f>sum($C$21*P6)</f>
        <v>354.88</v>
      </c>
      <c r="Q8" s="6"/>
      <c r="R8" s="66"/>
    </row>
    <row r="9">
      <c r="A9" s="48"/>
      <c r="B9" s="62" t="s">
        <v>52</v>
      </c>
      <c r="D9" s="73">
        <f t="shared" ref="D9:N9" si="2">sum(D$6-D$7-D$8)</f>
        <v>-1762</v>
      </c>
      <c r="E9" s="74">
        <f t="shared" si="2"/>
        <v>-1421.8</v>
      </c>
      <c r="F9" s="75">
        <f t="shared" si="2"/>
        <v>-1081.6</v>
      </c>
      <c r="G9" s="74">
        <f t="shared" si="2"/>
        <v>-741.4</v>
      </c>
      <c r="H9" s="76">
        <f t="shared" si="2"/>
        <v>-401.2</v>
      </c>
      <c r="I9" s="74">
        <f t="shared" si="2"/>
        <v>-61</v>
      </c>
      <c r="J9" s="76">
        <f t="shared" si="2"/>
        <v>279.2</v>
      </c>
      <c r="K9" s="74">
        <f t="shared" si="2"/>
        <v>619.4</v>
      </c>
      <c r="L9" s="76">
        <f t="shared" si="2"/>
        <v>959.6</v>
      </c>
      <c r="M9" s="74">
        <f t="shared" si="2"/>
        <v>1299.8</v>
      </c>
      <c r="N9" s="76">
        <f t="shared" si="2"/>
        <v>1640</v>
      </c>
      <c r="O9" s="77"/>
      <c r="P9" s="78">
        <f>sum(P$6-P$7-P$8)</f>
        <v>596.72</v>
      </c>
      <c r="Q9" s="6"/>
      <c r="R9" s="47"/>
    </row>
    <row r="10">
      <c r="A10" s="79" t="s">
        <v>53</v>
      </c>
      <c r="B10" s="19"/>
      <c r="D10" s="80"/>
      <c r="E10" s="81"/>
      <c r="F10" s="82"/>
      <c r="G10" s="81"/>
      <c r="H10" s="83"/>
      <c r="I10" s="81"/>
      <c r="J10" s="83"/>
      <c r="K10" s="81"/>
      <c r="L10" s="83"/>
      <c r="M10" s="81"/>
      <c r="N10" s="83"/>
      <c r="O10" s="77"/>
      <c r="P10" s="84"/>
      <c r="Q10" s="6"/>
      <c r="R10" s="47"/>
    </row>
    <row r="11">
      <c r="A11" s="15"/>
      <c r="B11" s="62" t="s">
        <v>54</v>
      </c>
      <c r="D11" s="63">
        <f t="shared" ref="D11:N11" si="3">sum(D$9/D$5)</f>
        <v>-17.62</v>
      </c>
      <c r="E11" s="85">
        <f t="shared" si="3"/>
        <v>-12.36347826</v>
      </c>
      <c r="F11" s="86">
        <f t="shared" si="3"/>
        <v>-8.32</v>
      </c>
      <c r="G11" s="85">
        <f t="shared" si="3"/>
        <v>-5.113103448</v>
      </c>
      <c r="H11" s="87">
        <f t="shared" si="3"/>
        <v>-2.5075</v>
      </c>
      <c r="I11" s="85">
        <f t="shared" si="3"/>
        <v>-0.3485714286</v>
      </c>
      <c r="J11" s="87">
        <f t="shared" si="3"/>
        <v>1.469473684</v>
      </c>
      <c r="K11" s="85">
        <f t="shared" si="3"/>
        <v>3.021463415</v>
      </c>
      <c r="L11" s="87">
        <f t="shared" si="3"/>
        <v>4.361818182</v>
      </c>
      <c r="M11" s="85">
        <f t="shared" si="3"/>
        <v>5.53106383</v>
      </c>
      <c r="N11" s="87">
        <f t="shared" si="3"/>
        <v>6.56</v>
      </c>
      <c r="O11" s="77"/>
      <c r="P11" s="88">
        <f>sum(P$9/P$5)</f>
        <v>2.925098039</v>
      </c>
      <c r="Q11" s="6"/>
      <c r="R11" s="47"/>
    </row>
    <row r="12">
      <c r="A12" s="89">
        <v>44838.0</v>
      </c>
      <c r="B12" s="90"/>
      <c r="D12" s="80"/>
      <c r="E12" s="81"/>
      <c r="F12" s="82"/>
      <c r="G12" s="81"/>
      <c r="H12" s="83"/>
      <c r="I12" s="81"/>
      <c r="J12" s="83"/>
      <c r="K12" s="81"/>
      <c r="L12" s="83"/>
      <c r="M12" s="81"/>
      <c r="N12" s="80"/>
      <c r="O12" s="77"/>
      <c r="P12" s="84"/>
      <c r="Q12" s="6"/>
      <c r="R12" s="47"/>
    </row>
    <row r="13">
      <c r="A13" s="15"/>
      <c r="B13" s="91"/>
      <c r="D13" s="80"/>
      <c r="E13" s="81"/>
      <c r="F13" s="82"/>
      <c r="G13" s="81"/>
      <c r="H13" s="83"/>
      <c r="I13" s="81"/>
      <c r="J13" s="83"/>
      <c r="K13" s="81"/>
      <c r="L13" s="83"/>
      <c r="M13" s="81"/>
      <c r="N13" s="80"/>
      <c r="O13" s="92"/>
      <c r="P13" s="84"/>
      <c r="Q13" s="6"/>
      <c r="R13" s="47"/>
    </row>
    <row r="14">
      <c r="A14" s="93"/>
      <c r="B14" s="3"/>
      <c r="C14" s="3"/>
      <c r="D14" s="3"/>
      <c r="E14" s="3"/>
      <c r="F14" s="3"/>
      <c r="G14" s="3"/>
      <c r="H14" s="3"/>
      <c r="I14" s="3"/>
      <c r="J14" s="3"/>
      <c r="K14" s="3"/>
      <c r="L14" s="3"/>
      <c r="M14" s="3"/>
      <c r="N14" s="3"/>
      <c r="O14" s="3"/>
      <c r="P14" s="3"/>
      <c r="Q14" s="3"/>
      <c r="R14" s="47"/>
      <c r="S14" s="47"/>
    </row>
    <row r="15">
      <c r="R15" s="47"/>
    </row>
    <row r="16">
      <c r="A16" s="94" t="s">
        <v>55</v>
      </c>
      <c r="B16" s="3"/>
      <c r="C16" s="95" t="s">
        <v>56</v>
      </c>
      <c r="D16" s="3"/>
      <c r="E16" s="3"/>
      <c r="F16" s="4"/>
      <c r="H16" s="96" t="s">
        <v>57</v>
      </c>
      <c r="I16" s="3"/>
      <c r="J16" s="3"/>
      <c r="K16" s="97" t="s">
        <v>58</v>
      </c>
      <c r="L16" s="3"/>
      <c r="M16" s="3"/>
      <c r="N16" s="3"/>
      <c r="O16" s="3"/>
      <c r="P16" s="3"/>
      <c r="Q16" s="4"/>
      <c r="R16" s="47"/>
    </row>
    <row r="17">
      <c r="A17" s="15"/>
      <c r="F17" s="6"/>
      <c r="H17" s="15"/>
      <c r="Q17" s="6"/>
      <c r="R17" s="47"/>
    </row>
    <row r="18">
      <c r="A18" s="98"/>
      <c r="B18" s="99"/>
      <c r="C18" s="99"/>
      <c r="D18" s="99"/>
      <c r="E18" s="99"/>
      <c r="F18" s="100"/>
      <c r="H18" s="98"/>
      <c r="I18" s="99"/>
      <c r="J18" s="99"/>
      <c r="K18" s="99"/>
      <c r="L18" s="99"/>
      <c r="M18" s="99"/>
      <c r="N18" s="99"/>
      <c r="O18" s="99"/>
      <c r="P18" s="99"/>
      <c r="Q18" s="100"/>
      <c r="R18" s="47"/>
    </row>
    <row r="19">
      <c r="A19" s="101" t="s">
        <v>59</v>
      </c>
      <c r="C19" s="102">
        <v>100.0</v>
      </c>
      <c r="D19" s="103"/>
      <c r="F19" s="6"/>
      <c r="H19" s="104"/>
      <c r="Q19" s="6"/>
      <c r="R19" s="47"/>
    </row>
    <row r="20">
      <c r="A20" s="101" t="s">
        <v>60</v>
      </c>
      <c r="C20" s="102">
        <v>250.0</v>
      </c>
      <c r="F20" s="6"/>
      <c r="H20" s="104"/>
      <c r="Q20" s="6"/>
      <c r="R20" s="47"/>
    </row>
    <row r="21">
      <c r="A21" s="101" t="s">
        <v>51</v>
      </c>
      <c r="C21" s="105">
        <v>0.05</v>
      </c>
      <c r="F21" s="6"/>
      <c r="H21" s="104"/>
      <c r="Q21" s="6"/>
      <c r="R21" s="47"/>
    </row>
    <row r="22">
      <c r="A22" s="106" t="s">
        <v>61</v>
      </c>
      <c r="C22" s="107">
        <v>204.0</v>
      </c>
      <c r="F22" s="6"/>
      <c r="H22" s="104"/>
      <c r="Q22" s="6"/>
      <c r="R22" s="47"/>
    </row>
    <row r="23">
      <c r="A23" s="108" t="s">
        <v>62</v>
      </c>
      <c r="C23" s="109">
        <v>2.0</v>
      </c>
      <c r="F23" s="6"/>
      <c r="H23" s="104"/>
      <c r="Q23" s="6"/>
      <c r="R23" s="47"/>
    </row>
    <row r="24">
      <c r="A24" s="108" t="s">
        <v>63</v>
      </c>
      <c r="C24" s="109">
        <v>3.0</v>
      </c>
      <c r="F24" s="6"/>
      <c r="H24" s="104"/>
      <c r="Q24" s="6"/>
      <c r="R24" s="47"/>
    </row>
    <row r="25">
      <c r="A25" s="38"/>
      <c r="C25" s="110"/>
      <c r="F25" s="6"/>
      <c r="H25" s="104"/>
      <c r="Q25" s="6"/>
      <c r="R25" s="47"/>
    </row>
    <row r="26">
      <c r="A26" s="111"/>
      <c r="C26" s="105"/>
      <c r="F26" s="6"/>
      <c r="H26" s="104"/>
      <c r="Q26" s="6"/>
      <c r="R26" s="47"/>
    </row>
    <row r="27">
      <c r="A27" s="111"/>
      <c r="C27" s="105"/>
      <c r="F27" s="6"/>
      <c r="H27" s="104"/>
      <c r="Q27" s="6"/>
      <c r="R27" s="47"/>
    </row>
    <row r="28">
      <c r="A28" s="111"/>
      <c r="C28" s="105"/>
      <c r="F28" s="6"/>
      <c r="H28" s="104"/>
      <c r="Q28" s="6"/>
      <c r="R28" s="47"/>
    </row>
    <row r="29">
      <c r="A29" s="112"/>
      <c r="B29" s="24"/>
      <c r="C29" s="113"/>
      <c r="D29" s="24"/>
      <c r="E29" s="24"/>
      <c r="F29" s="25"/>
      <c r="H29" s="114"/>
      <c r="I29" s="24"/>
      <c r="J29" s="24"/>
      <c r="K29" s="24"/>
      <c r="L29" s="24"/>
      <c r="M29" s="24"/>
      <c r="N29" s="24"/>
      <c r="O29" s="24"/>
      <c r="P29" s="24"/>
      <c r="Q29" s="25"/>
      <c r="R29" s="47"/>
    </row>
    <row r="30">
      <c r="R30" s="47"/>
    </row>
    <row r="31">
      <c r="R31" s="47"/>
    </row>
    <row r="32">
      <c r="R32" s="47"/>
    </row>
    <row r="33">
      <c r="R33" s="47"/>
    </row>
    <row r="34">
      <c r="R34" s="47"/>
    </row>
    <row r="35">
      <c r="R35" s="47"/>
    </row>
    <row r="36">
      <c r="R36" s="47"/>
    </row>
    <row r="37">
      <c r="Q37" s="115"/>
      <c r="R37" s="47"/>
    </row>
    <row r="38">
      <c r="Q38" s="115"/>
      <c r="R38" s="47"/>
    </row>
    <row r="39">
      <c r="Q39" s="115"/>
      <c r="R39" s="47"/>
    </row>
    <row r="40">
      <c r="Q40" s="115"/>
      <c r="R40" s="47"/>
    </row>
    <row r="41">
      <c r="Q41" s="115"/>
      <c r="R41" s="47"/>
    </row>
    <row r="42">
      <c r="Q42" s="115"/>
      <c r="R42" s="47"/>
    </row>
    <row r="43">
      <c r="Q43" s="115"/>
      <c r="R43" s="47"/>
    </row>
    <row r="44">
      <c r="Q44" s="115"/>
      <c r="R44" s="47"/>
    </row>
    <row r="45">
      <c r="Q45" s="115"/>
      <c r="R45" s="47"/>
    </row>
    <row r="46">
      <c r="Q46" s="115"/>
      <c r="R46" s="47"/>
    </row>
    <row r="47">
      <c r="Q47" s="115"/>
      <c r="R47" s="47"/>
    </row>
    <row r="48">
      <c r="Q48" s="115"/>
      <c r="R48" s="47"/>
    </row>
    <row r="49">
      <c r="Q49" s="115"/>
      <c r="R49" s="47"/>
    </row>
    <row r="50">
      <c r="Q50" s="115"/>
      <c r="R50" s="47"/>
    </row>
    <row r="51">
      <c r="Q51" s="115"/>
      <c r="R51" s="47"/>
    </row>
    <row r="52">
      <c r="Q52" s="115"/>
      <c r="R52" s="47"/>
    </row>
    <row r="53">
      <c r="Q53" s="115"/>
      <c r="R53" s="47"/>
    </row>
    <row r="54">
      <c r="Q54" s="115"/>
      <c r="R54" s="47"/>
    </row>
    <row r="55">
      <c r="Q55" s="115"/>
      <c r="R55" s="47"/>
    </row>
    <row r="56">
      <c r="Q56" s="115"/>
      <c r="R56" s="47"/>
    </row>
    <row r="57">
      <c r="Q57" s="115"/>
      <c r="R57" s="47"/>
    </row>
    <row r="58">
      <c r="Q58" s="115"/>
      <c r="R58" s="47"/>
    </row>
    <row r="59">
      <c r="Q59" s="115"/>
      <c r="R59" s="47"/>
    </row>
    <row r="60">
      <c r="Q60" s="115"/>
      <c r="R60" s="47"/>
    </row>
    <row r="61">
      <c r="Q61" s="115"/>
      <c r="R61" s="47"/>
    </row>
    <row r="62">
      <c r="Q62" s="115"/>
      <c r="R62" s="47"/>
    </row>
    <row r="63">
      <c r="Q63" s="115"/>
      <c r="R63" s="47"/>
    </row>
    <row r="64">
      <c r="Q64" s="115"/>
      <c r="R64" s="47"/>
    </row>
    <row r="65">
      <c r="Q65" s="115"/>
      <c r="R65" s="47"/>
    </row>
    <row r="66">
      <c r="Q66" s="115"/>
      <c r="R66" s="47"/>
    </row>
    <row r="67">
      <c r="Q67" s="115"/>
      <c r="R67" s="47"/>
    </row>
    <row r="68">
      <c r="Q68" s="115"/>
      <c r="R68" s="47"/>
    </row>
    <row r="69">
      <c r="Q69" s="115"/>
      <c r="R69" s="47"/>
    </row>
    <row r="70">
      <c r="Q70" s="115"/>
      <c r="R70" s="47"/>
    </row>
    <row r="71">
      <c r="Q71" s="115"/>
      <c r="R71" s="47"/>
    </row>
    <row r="72">
      <c r="Q72" s="115"/>
      <c r="R72" s="47"/>
    </row>
    <row r="73">
      <c r="Q73" s="115"/>
      <c r="R73" s="47"/>
    </row>
    <row r="74">
      <c r="Q74" s="115"/>
      <c r="R74" s="47"/>
    </row>
    <row r="75">
      <c r="Q75" s="115"/>
      <c r="R75" s="47"/>
    </row>
    <row r="76">
      <c r="Q76" s="115"/>
      <c r="R76" s="47"/>
    </row>
    <row r="77">
      <c r="Q77" s="115"/>
      <c r="R77" s="47"/>
    </row>
    <row r="78">
      <c r="Q78" s="115"/>
      <c r="R78" s="47"/>
    </row>
    <row r="79">
      <c r="Q79" s="115"/>
      <c r="R79" s="47"/>
    </row>
    <row r="80">
      <c r="Q80" s="115"/>
      <c r="R80" s="47"/>
    </row>
    <row r="81">
      <c r="Q81" s="115"/>
      <c r="R81" s="47"/>
    </row>
    <row r="82">
      <c r="Q82" s="115"/>
      <c r="R82" s="47"/>
    </row>
    <row r="83">
      <c r="Q83" s="115"/>
      <c r="R83" s="47"/>
    </row>
    <row r="84">
      <c r="Q84" s="115"/>
      <c r="R84" s="47"/>
    </row>
    <row r="85">
      <c r="Q85" s="115"/>
      <c r="R85" s="47"/>
    </row>
    <row r="86">
      <c r="Q86" s="115"/>
      <c r="R86" s="47"/>
    </row>
    <row r="87">
      <c r="Q87" s="115"/>
      <c r="R87" s="47"/>
    </row>
    <row r="88">
      <c r="Q88" s="115"/>
      <c r="R88" s="47"/>
    </row>
    <row r="89">
      <c r="Q89" s="115"/>
      <c r="R89" s="47"/>
    </row>
    <row r="90">
      <c r="Q90" s="115"/>
      <c r="R90" s="47"/>
    </row>
    <row r="91">
      <c r="Q91" s="115"/>
      <c r="R91" s="47"/>
    </row>
    <row r="92">
      <c r="Q92" s="115"/>
      <c r="R92" s="47"/>
    </row>
    <row r="93">
      <c r="Q93" s="115"/>
      <c r="R93" s="47"/>
    </row>
    <row r="94">
      <c r="Q94" s="115"/>
      <c r="R94" s="47"/>
    </row>
    <row r="95">
      <c r="Q95" s="115"/>
      <c r="R95" s="47"/>
    </row>
    <row r="96">
      <c r="Q96" s="115"/>
      <c r="R96" s="47"/>
    </row>
    <row r="97">
      <c r="Q97" s="115"/>
      <c r="R97" s="47"/>
    </row>
    <row r="98">
      <c r="Q98" s="115"/>
      <c r="R98" s="47"/>
    </row>
    <row r="99">
      <c r="Q99" s="115"/>
      <c r="R99" s="47"/>
    </row>
    <row r="100">
      <c r="Q100" s="115"/>
      <c r="R100" s="47"/>
    </row>
    <row r="101">
      <c r="Q101" s="115"/>
      <c r="R101" s="47"/>
    </row>
    <row r="102">
      <c r="Q102" s="115"/>
      <c r="R102" s="47"/>
    </row>
    <row r="103">
      <c r="Q103" s="115"/>
      <c r="R103" s="47"/>
    </row>
    <row r="104">
      <c r="Q104" s="115"/>
      <c r="R104" s="47"/>
    </row>
    <row r="105">
      <c r="Q105" s="115"/>
      <c r="R105" s="47"/>
    </row>
    <row r="106">
      <c r="Q106" s="115"/>
      <c r="R106" s="47"/>
    </row>
    <row r="107">
      <c r="Q107" s="115"/>
      <c r="R107" s="47"/>
    </row>
    <row r="108">
      <c r="Q108" s="115"/>
      <c r="R108" s="47"/>
    </row>
    <row r="109">
      <c r="Q109" s="115"/>
      <c r="R109" s="47"/>
    </row>
    <row r="110">
      <c r="Q110" s="115"/>
      <c r="R110" s="47"/>
    </row>
    <row r="111">
      <c r="Q111" s="115"/>
      <c r="R111" s="47"/>
    </row>
    <row r="112">
      <c r="Q112" s="115"/>
      <c r="R112" s="47"/>
    </row>
    <row r="113">
      <c r="Q113" s="115"/>
      <c r="R113" s="47"/>
    </row>
    <row r="114">
      <c r="Q114" s="115"/>
      <c r="R114" s="47"/>
    </row>
    <row r="115">
      <c r="Q115" s="115"/>
      <c r="R115" s="47"/>
    </row>
    <row r="116">
      <c r="Q116" s="115"/>
      <c r="R116" s="47"/>
    </row>
    <row r="117">
      <c r="Q117" s="115"/>
      <c r="R117" s="47"/>
    </row>
    <row r="118">
      <c r="Q118" s="115"/>
      <c r="R118" s="47"/>
    </row>
    <row r="119">
      <c r="Q119" s="115"/>
      <c r="R119" s="47"/>
    </row>
    <row r="120">
      <c r="Q120" s="115"/>
      <c r="R120" s="47"/>
    </row>
    <row r="121">
      <c r="Q121" s="115"/>
      <c r="R121" s="47"/>
    </row>
    <row r="122">
      <c r="Q122" s="115"/>
      <c r="R122" s="47"/>
    </row>
    <row r="123">
      <c r="Q123" s="115"/>
      <c r="R123" s="47"/>
    </row>
    <row r="124">
      <c r="Q124" s="115"/>
      <c r="R124" s="47"/>
    </row>
    <row r="125">
      <c r="Q125" s="115"/>
      <c r="R125" s="47"/>
    </row>
    <row r="126">
      <c r="Q126" s="115"/>
      <c r="R126" s="47"/>
    </row>
    <row r="127">
      <c r="Q127" s="115"/>
      <c r="R127" s="47"/>
    </row>
    <row r="128">
      <c r="Q128" s="115"/>
      <c r="R128" s="47"/>
    </row>
    <row r="129">
      <c r="Q129" s="115"/>
      <c r="R129" s="47"/>
    </row>
    <row r="130">
      <c r="Q130" s="115"/>
      <c r="R130" s="47"/>
    </row>
    <row r="131">
      <c r="Q131" s="115"/>
      <c r="R131" s="47"/>
    </row>
    <row r="132">
      <c r="Q132" s="115"/>
      <c r="R132" s="47"/>
    </row>
    <row r="133">
      <c r="Q133" s="115"/>
      <c r="R133" s="47"/>
    </row>
    <row r="134">
      <c r="Q134" s="115"/>
      <c r="R134" s="47"/>
    </row>
    <row r="135">
      <c r="Q135" s="115"/>
      <c r="R135" s="47"/>
    </row>
    <row r="136">
      <c r="Q136" s="115"/>
      <c r="R136" s="47"/>
    </row>
    <row r="137">
      <c r="Q137" s="115"/>
      <c r="R137" s="47"/>
    </row>
    <row r="138">
      <c r="Q138" s="115"/>
      <c r="R138" s="47"/>
    </row>
    <row r="139">
      <c r="Q139" s="115"/>
      <c r="R139" s="47"/>
    </row>
    <row r="140">
      <c r="Q140" s="115"/>
      <c r="R140" s="47"/>
    </row>
    <row r="141">
      <c r="Q141" s="115"/>
      <c r="R141" s="47"/>
    </row>
    <row r="142">
      <c r="Q142" s="115"/>
      <c r="R142" s="47"/>
    </row>
    <row r="143">
      <c r="Q143" s="115"/>
      <c r="R143" s="47"/>
    </row>
    <row r="144">
      <c r="Q144" s="115"/>
      <c r="R144" s="47"/>
    </row>
    <row r="145">
      <c r="Q145" s="115"/>
      <c r="R145" s="47"/>
    </row>
    <row r="146">
      <c r="Q146" s="115"/>
      <c r="R146" s="47"/>
    </row>
    <row r="147">
      <c r="Q147" s="115"/>
      <c r="R147" s="47"/>
    </row>
    <row r="148">
      <c r="Q148" s="115"/>
      <c r="R148" s="47"/>
    </row>
    <row r="149">
      <c r="Q149" s="115"/>
      <c r="R149" s="47"/>
    </row>
    <row r="150">
      <c r="Q150" s="115"/>
      <c r="R150" s="47"/>
    </row>
    <row r="151">
      <c r="Q151" s="115"/>
      <c r="R151" s="47"/>
    </row>
    <row r="152">
      <c r="Q152" s="115"/>
      <c r="R152" s="47"/>
    </row>
    <row r="153">
      <c r="Q153" s="115"/>
      <c r="R153" s="47"/>
    </row>
    <row r="154">
      <c r="Q154" s="115"/>
      <c r="R154" s="47"/>
    </row>
    <row r="155">
      <c r="Q155" s="115"/>
      <c r="R155" s="47"/>
    </row>
    <row r="156">
      <c r="Q156" s="115"/>
      <c r="R156" s="47"/>
    </row>
    <row r="157">
      <c r="Q157" s="115"/>
      <c r="R157" s="47"/>
    </row>
    <row r="158">
      <c r="Q158" s="115"/>
      <c r="R158" s="47"/>
    </row>
    <row r="159">
      <c r="Q159" s="115"/>
      <c r="R159" s="47"/>
    </row>
    <row r="160">
      <c r="Q160" s="115"/>
      <c r="R160" s="47"/>
    </row>
    <row r="161">
      <c r="Q161" s="115"/>
      <c r="R161" s="47"/>
    </row>
    <row r="162">
      <c r="Q162" s="115"/>
      <c r="R162" s="47"/>
    </row>
    <row r="163">
      <c r="Q163" s="115"/>
      <c r="R163" s="47"/>
    </row>
    <row r="164">
      <c r="Q164" s="115"/>
      <c r="R164" s="47"/>
    </row>
    <row r="165">
      <c r="Q165" s="115"/>
      <c r="R165" s="47"/>
    </row>
    <row r="166">
      <c r="Q166" s="115"/>
      <c r="R166" s="47"/>
    </row>
    <row r="167">
      <c r="Q167" s="115"/>
      <c r="R167" s="47"/>
    </row>
    <row r="168">
      <c r="Q168" s="115"/>
      <c r="R168" s="47"/>
    </row>
    <row r="169">
      <c r="Q169" s="115"/>
      <c r="R169" s="47"/>
    </row>
    <row r="170">
      <c r="Q170" s="115"/>
      <c r="R170" s="47"/>
    </row>
    <row r="171">
      <c r="Q171" s="115"/>
      <c r="R171" s="47"/>
    </row>
    <row r="172">
      <c r="Q172" s="115"/>
      <c r="R172" s="47"/>
    </row>
    <row r="173">
      <c r="Q173" s="115"/>
      <c r="R173" s="47"/>
    </row>
    <row r="174">
      <c r="Q174" s="115"/>
      <c r="R174" s="47"/>
    </row>
    <row r="175">
      <c r="Q175" s="115"/>
      <c r="R175" s="47"/>
    </row>
    <row r="176">
      <c r="Q176" s="115"/>
      <c r="R176" s="47"/>
    </row>
    <row r="177">
      <c r="Q177" s="115"/>
      <c r="R177" s="47"/>
    </row>
    <row r="178">
      <c r="Q178" s="115"/>
      <c r="R178" s="47"/>
    </row>
    <row r="179">
      <c r="Q179" s="115"/>
      <c r="R179" s="47"/>
    </row>
    <row r="180">
      <c r="Q180" s="115"/>
      <c r="R180" s="47"/>
    </row>
    <row r="181">
      <c r="Q181" s="115"/>
      <c r="R181" s="47"/>
    </row>
    <row r="182">
      <c r="Q182" s="115"/>
      <c r="R182" s="47"/>
    </row>
    <row r="183">
      <c r="Q183" s="115"/>
      <c r="R183" s="47"/>
    </row>
    <row r="184">
      <c r="Q184" s="115"/>
      <c r="R184" s="47"/>
    </row>
    <row r="185">
      <c r="Q185" s="115"/>
      <c r="R185" s="47"/>
    </row>
    <row r="186">
      <c r="Q186" s="115"/>
      <c r="R186" s="47"/>
    </row>
    <row r="187">
      <c r="Q187" s="115"/>
      <c r="R187" s="47"/>
    </row>
    <row r="188">
      <c r="Q188" s="115"/>
      <c r="R188" s="47"/>
    </row>
    <row r="189">
      <c r="Q189" s="115"/>
      <c r="R189" s="47"/>
    </row>
    <row r="190">
      <c r="Q190" s="115"/>
      <c r="R190" s="47"/>
    </row>
    <row r="191">
      <c r="Q191" s="115"/>
      <c r="R191" s="47"/>
    </row>
    <row r="192">
      <c r="Q192" s="115"/>
      <c r="R192" s="47"/>
    </row>
    <row r="193">
      <c r="Q193" s="115"/>
      <c r="R193" s="47"/>
    </row>
    <row r="194">
      <c r="Q194" s="115"/>
      <c r="R194" s="47"/>
    </row>
    <row r="195">
      <c r="Q195" s="115"/>
      <c r="R195" s="47"/>
    </row>
    <row r="196">
      <c r="Q196" s="115"/>
      <c r="R196" s="47"/>
    </row>
    <row r="197">
      <c r="Q197" s="115"/>
      <c r="R197" s="47"/>
    </row>
    <row r="198">
      <c r="Q198" s="115"/>
      <c r="R198" s="47"/>
    </row>
    <row r="199">
      <c r="Q199" s="115"/>
      <c r="R199" s="47"/>
    </row>
    <row r="200">
      <c r="Q200" s="115"/>
      <c r="R200" s="47"/>
    </row>
    <row r="201">
      <c r="Q201" s="115"/>
      <c r="R201" s="47"/>
    </row>
    <row r="202">
      <c r="Q202" s="115"/>
      <c r="R202" s="47"/>
    </row>
    <row r="203">
      <c r="Q203" s="115"/>
      <c r="R203" s="47"/>
    </row>
    <row r="204">
      <c r="Q204" s="115"/>
      <c r="R204" s="47"/>
    </row>
    <row r="205">
      <c r="Q205" s="115"/>
      <c r="R205" s="47"/>
    </row>
    <row r="206">
      <c r="Q206" s="115"/>
      <c r="R206" s="47"/>
    </row>
    <row r="207">
      <c r="Q207" s="115"/>
      <c r="R207" s="47"/>
    </row>
    <row r="208">
      <c r="Q208" s="115"/>
      <c r="R208" s="47"/>
    </row>
    <row r="209">
      <c r="Q209" s="115"/>
      <c r="R209" s="47"/>
    </row>
    <row r="210">
      <c r="Q210" s="115"/>
      <c r="R210" s="47"/>
    </row>
    <row r="211">
      <c r="Q211" s="115"/>
      <c r="R211" s="47"/>
    </row>
    <row r="212">
      <c r="Q212" s="115"/>
      <c r="R212" s="47"/>
    </row>
    <row r="213">
      <c r="Q213" s="115"/>
      <c r="R213" s="47"/>
    </row>
    <row r="214">
      <c r="Q214" s="115"/>
      <c r="R214" s="47"/>
    </row>
    <row r="215">
      <c r="Q215" s="115"/>
      <c r="R215" s="47"/>
    </row>
    <row r="216">
      <c r="Q216" s="115"/>
      <c r="R216" s="47"/>
    </row>
    <row r="217">
      <c r="Q217" s="115"/>
      <c r="R217" s="47"/>
    </row>
    <row r="218">
      <c r="Q218" s="115"/>
      <c r="R218" s="47"/>
    </row>
    <row r="219">
      <c r="Q219" s="115"/>
      <c r="R219" s="47"/>
    </row>
    <row r="220">
      <c r="Q220" s="115"/>
      <c r="R220" s="47"/>
    </row>
    <row r="221">
      <c r="Q221" s="115"/>
      <c r="R221" s="47"/>
    </row>
    <row r="222">
      <c r="Q222" s="115"/>
      <c r="R222" s="47"/>
    </row>
    <row r="223">
      <c r="Q223" s="115"/>
      <c r="R223" s="47"/>
    </row>
    <row r="224">
      <c r="Q224" s="115"/>
      <c r="R224" s="47"/>
    </row>
    <row r="225">
      <c r="Q225" s="115"/>
      <c r="R225" s="47"/>
    </row>
    <row r="226">
      <c r="Q226" s="115"/>
      <c r="R226" s="47"/>
    </row>
    <row r="227">
      <c r="Q227" s="115"/>
      <c r="R227" s="47"/>
    </row>
    <row r="228">
      <c r="Q228" s="115"/>
      <c r="R228" s="47"/>
    </row>
    <row r="229">
      <c r="Q229" s="115"/>
      <c r="R229" s="47"/>
    </row>
    <row r="230">
      <c r="Q230" s="115"/>
      <c r="R230" s="47"/>
    </row>
    <row r="231">
      <c r="Q231" s="115"/>
      <c r="R231" s="47"/>
    </row>
    <row r="232">
      <c r="Q232" s="115"/>
      <c r="R232" s="47"/>
    </row>
    <row r="233">
      <c r="Q233" s="115"/>
      <c r="R233" s="47"/>
    </row>
    <row r="234">
      <c r="Q234" s="115"/>
      <c r="R234" s="47"/>
    </row>
    <row r="235">
      <c r="Q235" s="115"/>
      <c r="R235" s="47"/>
    </row>
    <row r="236">
      <c r="Q236" s="115"/>
      <c r="R236" s="47"/>
    </row>
    <row r="237">
      <c r="Q237" s="115"/>
      <c r="R237" s="47"/>
    </row>
    <row r="238">
      <c r="Q238" s="115"/>
      <c r="R238" s="47"/>
    </row>
    <row r="239">
      <c r="Q239" s="115"/>
      <c r="R239" s="47"/>
    </row>
    <row r="240">
      <c r="Q240" s="115"/>
      <c r="R240" s="47"/>
    </row>
    <row r="241">
      <c r="Q241" s="115"/>
      <c r="R241" s="47"/>
    </row>
    <row r="242">
      <c r="Q242" s="115"/>
      <c r="R242" s="47"/>
    </row>
    <row r="243">
      <c r="Q243" s="115"/>
      <c r="R243" s="47"/>
    </row>
    <row r="244">
      <c r="Q244" s="115"/>
      <c r="R244" s="47"/>
    </row>
    <row r="245">
      <c r="Q245" s="115"/>
      <c r="R245" s="47"/>
    </row>
    <row r="246">
      <c r="Q246" s="115"/>
      <c r="R246" s="47"/>
    </row>
    <row r="247">
      <c r="Q247" s="115"/>
      <c r="R247" s="47"/>
    </row>
    <row r="248">
      <c r="Q248" s="115"/>
      <c r="R248" s="47"/>
    </row>
    <row r="249">
      <c r="Q249" s="115"/>
      <c r="R249" s="47"/>
    </row>
    <row r="250">
      <c r="Q250" s="115"/>
      <c r="R250" s="47"/>
    </row>
    <row r="251">
      <c r="Q251" s="115"/>
      <c r="R251" s="47"/>
    </row>
    <row r="252">
      <c r="Q252" s="115"/>
      <c r="R252" s="47"/>
    </row>
    <row r="253">
      <c r="Q253" s="115"/>
      <c r="R253" s="47"/>
    </row>
    <row r="254">
      <c r="Q254" s="115"/>
      <c r="R254" s="47"/>
    </row>
    <row r="255">
      <c r="Q255" s="115"/>
      <c r="R255" s="47"/>
    </row>
    <row r="256">
      <c r="Q256" s="115"/>
      <c r="R256" s="47"/>
    </row>
    <row r="257">
      <c r="Q257" s="115"/>
      <c r="R257" s="47"/>
    </row>
    <row r="258">
      <c r="Q258" s="115"/>
      <c r="R258" s="47"/>
    </row>
    <row r="259">
      <c r="Q259" s="115"/>
      <c r="R259" s="47"/>
    </row>
    <row r="260">
      <c r="Q260" s="115"/>
      <c r="R260" s="47"/>
    </row>
    <row r="261">
      <c r="Q261" s="115"/>
      <c r="R261" s="47"/>
    </row>
    <row r="262">
      <c r="Q262" s="115"/>
      <c r="R262" s="47"/>
    </row>
    <row r="263">
      <c r="Q263" s="115"/>
      <c r="R263" s="47"/>
    </row>
    <row r="264">
      <c r="Q264" s="115"/>
      <c r="R264" s="47"/>
    </row>
    <row r="265">
      <c r="Q265" s="115"/>
      <c r="R265" s="47"/>
    </row>
    <row r="266">
      <c r="Q266" s="115"/>
      <c r="R266" s="47"/>
    </row>
    <row r="267">
      <c r="Q267" s="115"/>
      <c r="R267" s="47"/>
    </row>
    <row r="268">
      <c r="Q268" s="115"/>
      <c r="R268" s="47"/>
    </row>
    <row r="269">
      <c r="Q269" s="115"/>
      <c r="R269" s="47"/>
    </row>
    <row r="270">
      <c r="Q270" s="115"/>
      <c r="R270" s="47"/>
    </row>
    <row r="271">
      <c r="Q271" s="115"/>
      <c r="R271" s="47"/>
    </row>
    <row r="272">
      <c r="Q272" s="115"/>
      <c r="R272" s="47"/>
    </row>
    <row r="273">
      <c r="Q273" s="115"/>
      <c r="R273" s="47"/>
    </row>
    <row r="274">
      <c r="Q274" s="115"/>
      <c r="R274" s="47"/>
    </row>
    <row r="275">
      <c r="Q275" s="115"/>
      <c r="R275" s="47"/>
    </row>
    <row r="276">
      <c r="Q276" s="115"/>
      <c r="R276" s="47"/>
    </row>
    <row r="277">
      <c r="Q277" s="115"/>
      <c r="R277" s="47"/>
    </row>
    <row r="278">
      <c r="Q278" s="115"/>
      <c r="R278" s="47"/>
    </row>
    <row r="279">
      <c r="Q279" s="115"/>
      <c r="R279" s="47"/>
    </row>
    <row r="280">
      <c r="Q280" s="115"/>
      <c r="R280" s="47"/>
    </row>
    <row r="281">
      <c r="Q281" s="115"/>
      <c r="R281" s="47"/>
    </row>
    <row r="282">
      <c r="Q282" s="115"/>
      <c r="R282" s="47"/>
    </row>
    <row r="283">
      <c r="Q283" s="115"/>
      <c r="R283" s="47"/>
    </row>
    <row r="284">
      <c r="Q284" s="115"/>
      <c r="R284" s="47"/>
    </row>
    <row r="285">
      <c r="Q285" s="115"/>
      <c r="R285" s="47"/>
    </row>
    <row r="286">
      <c r="Q286" s="115"/>
      <c r="R286" s="47"/>
    </row>
    <row r="287">
      <c r="Q287" s="115"/>
      <c r="R287" s="47"/>
    </row>
    <row r="288">
      <c r="Q288" s="115"/>
      <c r="R288" s="47"/>
    </row>
    <row r="289">
      <c r="Q289" s="115"/>
      <c r="R289" s="47"/>
    </row>
    <row r="290">
      <c r="Q290" s="115"/>
      <c r="R290" s="47"/>
    </row>
    <row r="291">
      <c r="Q291" s="115"/>
      <c r="R291" s="47"/>
    </row>
    <row r="292">
      <c r="Q292" s="115"/>
      <c r="R292" s="47"/>
    </row>
    <row r="293">
      <c r="Q293" s="115"/>
      <c r="R293" s="47"/>
    </row>
    <row r="294">
      <c r="Q294" s="115"/>
      <c r="R294" s="47"/>
    </row>
    <row r="295">
      <c r="Q295" s="115"/>
      <c r="R295" s="47"/>
    </row>
    <row r="296">
      <c r="Q296" s="115"/>
      <c r="R296" s="47"/>
    </row>
    <row r="297">
      <c r="Q297" s="115"/>
      <c r="R297" s="47"/>
    </row>
    <row r="298">
      <c r="Q298" s="115"/>
      <c r="R298" s="47"/>
    </row>
    <row r="299">
      <c r="Q299" s="115"/>
      <c r="R299" s="47"/>
    </row>
    <row r="300">
      <c r="Q300" s="115"/>
      <c r="R300" s="47"/>
    </row>
    <row r="301">
      <c r="Q301" s="115"/>
      <c r="R301" s="47"/>
    </row>
    <row r="302">
      <c r="Q302" s="115"/>
      <c r="R302" s="47"/>
    </row>
    <row r="303">
      <c r="Q303" s="115"/>
      <c r="R303" s="47"/>
    </row>
    <row r="304">
      <c r="Q304" s="115"/>
      <c r="R304" s="47"/>
    </row>
    <row r="305">
      <c r="Q305" s="115"/>
      <c r="R305" s="47"/>
    </row>
    <row r="306">
      <c r="Q306" s="115"/>
      <c r="R306" s="47"/>
    </row>
    <row r="307">
      <c r="Q307" s="115"/>
      <c r="R307" s="47"/>
    </row>
    <row r="308">
      <c r="Q308" s="115"/>
      <c r="R308" s="47"/>
    </row>
    <row r="309">
      <c r="Q309" s="115"/>
      <c r="R309" s="47"/>
    </row>
    <row r="310">
      <c r="Q310" s="115"/>
      <c r="R310" s="47"/>
    </row>
    <row r="311">
      <c r="Q311" s="115"/>
      <c r="R311" s="47"/>
    </row>
    <row r="312">
      <c r="Q312" s="115"/>
      <c r="R312" s="47"/>
    </row>
    <row r="313">
      <c r="Q313" s="115"/>
      <c r="R313" s="47"/>
    </row>
    <row r="314">
      <c r="Q314" s="115"/>
      <c r="R314" s="47"/>
    </row>
    <row r="315">
      <c r="Q315" s="115"/>
      <c r="R315" s="47"/>
    </row>
    <row r="316">
      <c r="Q316" s="115"/>
      <c r="R316" s="47"/>
    </row>
    <row r="317">
      <c r="Q317" s="115"/>
      <c r="R317" s="47"/>
    </row>
    <row r="318">
      <c r="Q318" s="115"/>
      <c r="R318" s="47"/>
    </row>
    <row r="319">
      <c r="Q319" s="115"/>
      <c r="R319" s="47"/>
    </row>
    <row r="320">
      <c r="Q320" s="115"/>
      <c r="R320" s="47"/>
    </row>
    <row r="321">
      <c r="Q321" s="115"/>
      <c r="R321" s="47"/>
    </row>
    <row r="322">
      <c r="Q322" s="115"/>
      <c r="R322" s="47"/>
    </row>
    <row r="323">
      <c r="Q323" s="115"/>
      <c r="R323" s="47"/>
    </row>
    <row r="324">
      <c r="Q324" s="115"/>
      <c r="R324" s="47"/>
    </row>
    <row r="325">
      <c r="Q325" s="115"/>
      <c r="R325" s="47"/>
    </row>
    <row r="326">
      <c r="Q326" s="115"/>
      <c r="R326" s="47"/>
    </row>
    <row r="327">
      <c r="Q327" s="115"/>
      <c r="R327" s="47"/>
    </row>
    <row r="328">
      <c r="Q328" s="115"/>
      <c r="R328" s="47"/>
    </row>
    <row r="329">
      <c r="Q329" s="115"/>
      <c r="R329" s="47"/>
    </row>
    <row r="330">
      <c r="Q330" s="115"/>
      <c r="R330" s="47"/>
    </row>
    <row r="331">
      <c r="Q331" s="115"/>
      <c r="R331" s="47"/>
    </row>
    <row r="332">
      <c r="Q332" s="115"/>
      <c r="R332" s="47"/>
    </row>
    <row r="333">
      <c r="Q333" s="115"/>
      <c r="R333" s="47"/>
    </row>
    <row r="334">
      <c r="Q334" s="115"/>
      <c r="R334" s="47"/>
    </row>
    <row r="335">
      <c r="Q335" s="115"/>
      <c r="R335" s="47"/>
    </row>
    <row r="336">
      <c r="Q336" s="115"/>
      <c r="R336" s="47"/>
    </row>
    <row r="337">
      <c r="Q337" s="115"/>
      <c r="R337" s="47"/>
    </row>
    <row r="338">
      <c r="Q338" s="115"/>
      <c r="R338" s="47"/>
    </row>
    <row r="339">
      <c r="Q339" s="115"/>
      <c r="R339" s="47"/>
    </row>
    <row r="340">
      <c r="Q340" s="115"/>
      <c r="R340" s="47"/>
    </row>
    <row r="341">
      <c r="Q341" s="115"/>
      <c r="R341" s="47"/>
    </row>
    <row r="342">
      <c r="Q342" s="115"/>
      <c r="R342" s="47"/>
    </row>
    <row r="343">
      <c r="Q343" s="115"/>
      <c r="R343" s="47"/>
    </row>
    <row r="344">
      <c r="Q344" s="115"/>
      <c r="R344" s="47"/>
    </row>
    <row r="345">
      <c r="Q345" s="115"/>
      <c r="R345" s="47"/>
    </row>
    <row r="346">
      <c r="Q346" s="115"/>
      <c r="R346" s="47"/>
    </row>
    <row r="347">
      <c r="Q347" s="115"/>
      <c r="R347" s="47"/>
    </row>
    <row r="348">
      <c r="Q348" s="115"/>
      <c r="R348" s="47"/>
    </row>
    <row r="349">
      <c r="Q349" s="115"/>
      <c r="R349" s="47"/>
    </row>
    <row r="350">
      <c r="Q350" s="115"/>
      <c r="R350" s="47"/>
    </row>
    <row r="351">
      <c r="Q351" s="115"/>
      <c r="R351" s="47"/>
    </row>
    <row r="352">
      <c r="Q352" s="115"/>
      <c r="R352" s="47"/>
    </row>
    <row r="353">
      <c r="Q353" s="115"/>
      <c r="R353" s="47"/>
    </row>
    <row r="354">
      <c r="Q354" s="115"/>
      <c r="R354" s="47"/>
    </row>
    <row r="355">
      <c r="Q355" s="115"/>
      <c r="R355" s="47"/>
    </row>
    <row r="356">
      <c r="Q356" s="115"/>
      <c r="R356" s="47"/>
    </row>
    <row r="357">
      <c r="Q357" s="115"/>
      <c r="R357" s="47"/>
    </row>
    <row r="358">
      <c r="Q358" s="115"/>
      <c r="R358" s="47"/>
    </row>
    <row r="359">
      <c r="Q359" s="115"/>
      <c r="R359" s="47"/>
    </row>
    <row r="360">
      <c r="Q360" s="115"/>
      <c r="R360" s="47"/>
    </row>
    <row r="361">
      <c r="Q361" s="115"/>
      <c r="R361" s="47"/>
    </row>
    <row r="362">
      <c r="Q362" s="115"/>
      <c r="R362" s="47"/>
    </row>
    <row r="363">
      <c r="Q363" s="115"/>
      <c r="R363" s="47"/>
    </row>
    <row r="364">
      <c r="Q364" s="115"/>
      <c r="R364" s="47"/>
    </row>
    <row r="365">
      <c r="Q365" s="115"/>
      <c r="R365" s="47"/>
    </row>
    <row r="366">
      <c r="Q366" s="115"/>
      <c r="R366" s="47"/>
    </row>
    <row r="367">
      <c r="Q367" s="115"/>
      <c r="R367" s="47"/>
    </row>
    <row r="368">
      <c r="Q368" s="115"/>
      <c r="R368" s="47"/>
    </row>
    <row r="369">
      <c r="Q369" s="115"/>
      <c r="R369" s="47"/>
    </row>
    <row r="370">
      <c r="Q370" s="115"/>
      <c r="R370" s="47"/>
    </row>
    <row r="371">
      <c r="Q371" s="115"/>
      <c r="R371" s="47"/>
    </row>
    <row r="372">
      <c r="Q372" s="115"/>
      <c r="R372" s="47"/>
    </row>
    <row r="373">
      <c r="Q373" s="115"/>
      <c r="R373" s="47"/>
    </row>
    <row r="374">
      <c r="Q374" s="115"/>
      <c r="R374" s="47"/>
    </row>
    <row r="375">
      <c r="Q375" s="115"/>
      <c r="R375" s="47"/>
    </row>
    <row r="376">
      <c r="Q376" s="115"/>
      <c r="R376" s="47"/>
    </row>
    <row r="377">
      <c r="Q377" s="115"/>
      <c r="R377" s="47"/>
    </row>
    <row r="378">
      <c r="Q378" s="115"/>
      <c r="R378" s="47"/>
    </row>
    <row r="379">
      <c r="Q379" s="115"/>
      <c r="R379" s="47"/>
    </row>
    <row r="380">
      <c r="Q380" s="115"/>
      <c r="R380" s="47"/>
    </row>
    <row r="381">
      <c r="Q381" s="115"/>
      <c r="R381" s="47"/>
    </row>
    <row r="382">
      <c r="Q382" s="115"/>
      <c r="R382" s="47"/>
    </row>
    <row r="383">
      <c r="Q383" s="115"/>
      <c r="R383" s="47"/>
    </row>
    <row r="384">
      <c r="Q384" s="115"/>
      <c r="R384" s="47"/>
    </row>
    <row r="385">
      <c r="Q385" s="115"/>
      <c r="R385" s="47"/>
    </row>
    <row r="386">
      <c r="Q386" s="115"/>
      <c r="R386" s="47"/>
    </row>
    <row r="387">
      <c r="Q387" s="115"/>
      <c r="R387" s="47"/>
    </row>
    <row r="388">
      <c r="Q388" s="115"/>
      <c r="R388" s="47"/>
    </row>
    <row r="389">
      <c r="Q389" s="115"/>
      <c r="R389" s="47"/>
    </row>
    <row r="390">
      <c r="Q390" s="115"/>
      <c r="R390" s="47"/>
    </row>
    <row r="391">
      <c r="Q391" s="115"/>
      <c r="R391" s="47"/>
    </row>
    <row r="392">
      <c r="Q392" s="115"/>
      <c r="R392" s="47"/>
    </row>
    <row r="393">
      <c r="Q393" s="115"/>
      <c r="R393" s="47"/>
    </row>
    <row r="394">
      <c r="Q394" s="115"/>
      <c r="R394" s="47"/>
    </row>
    <row r="395">
      <c r="Q395" s="115"/>
      <c r="R395" s="47"/>
    </row>
    <row r="396">
      <c r="Q396" s="115"/>
      <c r="R396" s="47"/>
    </row>
    <row r="397">
      <c r="Q397" s="115"/>
      <c r="R397" s="47"/>
    </row>
    <row r="398">
      <c r="Q398" s="115"/>
      <c r="R398" s="47"/>
    </row>
    <row r="399">
      <c r="Q399" s="115"/>
      <c r="R399" s="47"/>
    </row>
    <row r="400">
      <c r="Q400" s="115"/>
      <c r="R400" s="47"/>
    </row>
    <row r="401">
      <c r="Q401" s="115"/>
      <c r="R401" s="47"/>
    </row>
    <row r="402">
      <c r="Q402" s="115"/>
      <c r="R402" s="47"/>
    </row>
    <row r="403">
      <c r="Q403" s="115"/>
      <c r="R403" s="47"/>
    </row>
    <row r="404">
      <c r="Q404" s="115"/>
      <c r="R404" s="47"/>
    </row>
    <row r="405">
      <c r="Q405" s="115"/>
      <c r="R405" s="47"/>
    </row>
    <row r="406">
      <c r="Q406" s="115"/>
      <c r="R406" s="47"/>
    </row>
    <row r="407">
      <c r="Q407" s="115"/>
      <c r="R407" s="47"/>
    </row>
    <row r="408">
      <c r="Q408" s="115"/>
      <c r="R408" s="47"/>
    </row>
    <row r="409">
      <c r="Q409" s="115"/>
      <c r="R409" s="47"/>
    </row>
    <row r="410">
      <c r="Q410" s="115"/>
      <c r="R410" s="47"/>
    </row>
    <row r="411">
      <c r="Q411" s="115"/>
      <c r="R411" s="47"/>
    </row>
    <row r="412">
      <c r="Q412" s="115"/>
      <c r="R412" s="47"/>
    </row>
    <row r="413">
      <c r="Q413" s="115"/>
      <c r="R413" s="47"/>
    </row>
    <row r="414">
      <c r="Q414" s="115"/>
      <c r="R414" s="47"/>
    </row>
    <row r="415">
      <c r="Q415" s="115"/>
      <c r="R415" s="47"/>
    </row>
    <row r="416">
      <c r="Q416" s="115"/>
      <c r="R416" s="47"/>
    </row>
    <row r="417">
      <c r="Q417" s="115"/>
      <c r="R417" s="47"/>
    </row>
    <row r="418">
      <c r="Q418" s="115"/>
      <c r="R418" s="47"/>
    </row>
    <row r="419">
      <c r="Q419" s="115"/>
      <c r="R419" s="47"/>
    </row>
    <row r="420">
      <c r="Q420" s="115"/>
      <c r="R420" s="47"/>
    </row>
    <row r="421">
      <c r="Q421" s="115"/>
      <c r="R421" s="47"/>
    </row>
    <row r="422">
      <c r="Q422" s="115"/>
      <c r="R422" s="47"/>
    </row>
    <row r="423">
      <c r="Q423" s="115"/>
      <c r="R423" s="47"/>
    </row>
    <row r="424">
      <c r="Q424" s="115"/>
      <c r="R424" s="47"/>
    </row>
    <row r="425">
      <c r="Q425" s="115"/>
      <c r="R425" s="47"/>
    </row>
    <row r="426">
      <c r="Q426" s="115"/>
      <c r="R426" s="47"/>
    </row>
    <row r="427">
      <c r="Q427" s="115"/>
      <c r="R427" s="47"/>
    </row>
    <row r="428">
      <c r="Q428" s="115"/>
      <c r="R428" s="47"/>
    </row>
    <row r="429">
      <c r="Q429" s="115"/>
      <c r="R429" s="47"/>
    </row>
    <row r="430">
      <c r="Q430" s="115"/>
      <c r="R430" s="47"/>
    </row>
    <row r="431">
      <c r="Q431" s="115"/>
      <c r="R431" s="47"/>
    </row>
    <row r="432">
      <c r="Q432" s="115"/>
      <c r="R432" s="47"/>
    </row>
    <row r="433">
      <c r="Q433" s="115"/>
      <c r="R433" s="47"/>
    </row>
    <row r="434">
      <c r="Q434" s="115"/>
      <c r="R434" s="47"/>
    </row>
    <row r="435">
      <c r="Q435" s="115"/>
      <c r="R435" s="47"/>
    </row>
    <row r="436">
      <c r="Q436" s="115"/>
      <c r="R436" s="47"/>
    </row>
    <row r="437">
      <c r="Q437" s="115"/>
      <c r="R437" s="47"/>
    </row>
    <row r="438">
      <c r="Q438" s="115"/>
      <c r="R438" s="47"/>
    </row>
    <row r="439">
      <c r="Q439" s="115"/>
      <c r="R439" s="47"/>
    </row>
    <row r="440">
      <c r="Q440" s="115"/>
      <c r="R440" s="47"/>
    </row>
    <row r="441">
      <c r="Q441" s="115"/>
      <c r="R441" s="47"/>
    </row>
    <row r="442">
      <c r="Q442" s="115"/>
      <c r="R442" s="47"/>
    </row>
    <row r="443">
      <c r="Q443" s="115"/>
      <c r="R443" s="47"/>
    </row>
    <row r="444">
      <c r="Q444" s="115"/>
      <c r="R444" s="47"/>
    </row>
    <row r="445">
      <c r="Q445" s="115"/>
      <c r="R445" s="47"/>
    </row>
    <row r="446">
      <c r="Q446" s="115"/>
      <c r="R446" s="47"/>
    </row>
    <row r="447">
      <c r="Q447" s="115"/>
      <c r="R447" s="47"/>
    </row>
    <row r="448">
      <c r="Q448" s="115"/>
      <c r="R448" s="47"/>
    </row>
    <row r="449">
      <c r="Q449" s="115"/>
      <c r="R449" s="47"/>
    </row>
    <row r="450">
      <c r="Q450" s="115"/>
      <c r="R450" s="47"/>
    </row>
    <row r="451">
      <c r="Q451" s="115"/>
      <c r="R451" s="47"/>
    </row>
    <row r="452">
      <c r="Q452" s="115"/>
      <c r="R452" s="47"/>
    </row>
    <row r="453">
      <c r="Q453" s="115"/>
      <c r="R453" s="47"/>
    </row>
    <row r="454">
      <c r="Q454" s="115"/>
      <c r="R454" s="47"/>
    </row>
    <row r="455">
      <c r="Q455" s="115"/>
      <c r="R455" s="47"/>
    </row>
    <row r="456">
      <c r="Q456" s="115"/>
      <c r="R456" s="47"/>
    </row>
    <row r="457">
      <c r="Q457" s="115"/>
      <c r="R457" s="47"/>
    </row>
    <row r="458">
      <c r="Q458" s="115"/>
      <c r="R458" s="47"/>
    </row>
    <row r="459">
      <c r="Q459" s="115"/>
      <c r="R459" s="47"/>
    </row>
    <row r="460">
      <c r="Q460" s="115"/>
      <c r="R460" s="47"/>
    </row>
    <row r="461">
      <c r="Q461" s="115"/>
      <c r="R461" s="47"/>
    </row>
    <row r="462">
      <c r="Q462" s="115"/>
      <c r="R462" s="47"/>
    </row>
    <row r="463">
      <c r="Q463" s="115"/>
      <c r="R463" s="47"/>
    </row>
    <row r="464">
      <c r="Q464" s="115"/>
      <c r="R464" s="47"/>
    </row>
    <row r="465">
      <c r="Q465" s="115"/>
      <c r="R465" s="47"/>
    </row>
    <row r="466">
      <c r="Q466" s="115"/>
      <c r="R466" s="47"/>
    </row>
    <row r="467">
      <c r="Q467" s="115"/>
      <c r="R467" s="47"/>
    </row>
    <row r="468">
      <c r="Q468" s="115"/>
      <c r="R468" s="47"/>
    </row>
    <row r="469">
      <c r="Q469" s="115"/>
      <c r="R469" s="47"/>
    </row>
    <row r="470">
      <c r="Q470" s="115"/>
      <c r="R470" s="47"/>
    </row>
    <row r="471">
      <c r="Q471" s="115"/>
      <c r="R471" s="47"/>
    </row>
    <row r="472">
      <c r="Q472" s="115"/>
      <c r="R472" s="47"/>
    </row>
    <row r="473">
      <c r="Q473" s="115"/>
      <c r="R473" s="47"/>
    </row>
    <row r="474">
      <c r="Q474" s="115"/>
      <c r="R474" s="47"/>
    </row>
    <row r="475">
      <c r="Q475" s="115"/>
      <c r="R475" s="47"/>
    </row>
    <row r="476">
      <c r="Q476" s="115"/>
      <c r="R476" s="47"/>
    </row>
    <row r="477">
      <c r="Q477" s="115"/>
      <c r="R477" s="47"/>
    </row>
    <row r="478">
      <c r="Q478" s="115"/>
      <c r="R478" s="47"/>
    </row>
    <row r="479">
      <c r="Q479" s="115"/>
      <c r="R479" s="47"/>
    </row>
    <row r="480">
      <c r="Q480" s="115"/>
      <c r="R480" s="47"/>
    </row>
    <row r="481">
      <c r="Q481" s="115"/>
      <c r="R481" s="47"/>
    </row>
    <row r="482">
      <c r="Q482" s="115"/>
      <c r="R482" s="47"/>
    </row>
    <row r="483">
      <c r="Q483" s="115"/>
      <c r="R483" s="47"/>
    </row>
    <row r="484">
      <c r="Q484" s="115"/>
      <c r="R484" s="47"/>
    </row>
    <row r="485">
      <c r="Q485" s="115"/>
      <c r="R485" s="47"/>
    </row>
    <row r="486">
      <c r="Q486" s="115"/>
      <c r="R486" s="47"/>
    </row>
    <row r="487">
      <c r="Q487" s="115"/>
      <c r="R487" s="47"/>
    </row>
    <row r="488">
      <c r="Q488" s="115"/>
      <c r="R488" s="47"/>
    </row>
    <row r="489">
      <c r="Q489" s="115"/>
      <c r="R489" s="47"/>
    </row>
    <row r="490">
      <c r="Q490" s="115"/>
      <c r="R490" s="47"/>
    </row>
    <row r="491">
      <c r="Q491" s="115"/>
      <c r="R491" s="47"/>
    </row>
    <row r="492">
      <c r="Q492" s="115"/>
      <c r="R492" s="47"/>
    </row>
    <row r="493">
      <c r="Q493" s="115"/>
      <c r="R493" s="47"/>
    </row>
    <row r="494">
      <c r="Q494" s="115"/>
      <c r="R494" s="47"/>
    </row>
    <row r="495">
      <c r="Q495" s="115"/>
      <c r="R495" s="47"/>
    </row>
    <row r="496">
      <c r="Q496" s="115"/>
      <c r="R496" s="47"/>
    </row>
    <row r="497">
      <c r="Q497" s="115"/>
      <c r="R497" s="47"/>
    </row>
    <row r="498">
      <c r="Q498" s="115"/>
      <c r="R498" s="47"/>
    </row>
    <row r="499">
      <c r="Q499" s="115"/>
      <c r="R499" s="47"/>
    </row>
    <row r="500">
      <c r="Q500" s="115"/>
      <c r="R500" s="47"/>
    </row>
    <row r="501">
      <c r="Q501" s="115"/>
      <c r="R501" s="47"/>
    </row>
    <row r="502">
      <c r="Q502" s="115"/>
      <c r="R502" s="47"/>
    </row>
    <row r="503">
      <c r="Q503" s="115"/>
      <c r="R503" s="47"/>
    </row>
    <row r="504">
      <c r="Q504" s="115"/>
      <c r="R504" s="47"/>
    </row>
    <row r="505">
      <c r="Q505" s="115"/>
      <c r="R505" s="47"/>
    </row>
    <row r="506">
      <c r="Q506" s="115"/>
      <c r="R506" s="47"/>
    </row>
    <row r="507">
      <c r="Q507" s="115"/>
      <c r="R507" s="47"/>
    </row>
    <row r="508">
      <c r="Q508" s="115"/>
      <c r="R508" s="47"/>
    </row>
    <row r="509">
      <c r="Q509" s="115"/>
      <c r="R509" s="47"/>
    </row>
    <row r="510">
      <c r="Q510" s="115"/>
      <c r="R510" s="47"/>
    </row>
    <row r="511">
      <c r="Q511" s="115"/>
      <c r="R511" s="47"/>
    </row>
    <row r="512">
      <c r="Q512" s="115"/>
      <c r="R512" s="47"/>
    </row>
    <row r="513">
      <c r="Q513" s="115"/>
      <c r="R513" s="47"/>
    </row>
    <row r="514">
      <c r="Q514" s="115"/>
      <c r="R514" s="47"/>
    </row>
    <row r="515">
      <c r="Q515" s="115"/>
      <c r="R515" s="47"/>
    </row>
    <row r="516">
      <c r="Q516" s="115"/>
      <c r="R516" s="47"/>
    </row>
    <row r="517">
      <c r="Q517" s="115"/>
      <c r="R517" s="47"/>
    </row>
    <row r="518">
      <c r="Q518" s="115"/>
      <c r="R518" s="47"/>
    </row>
    <row r="519">
      <c r="Q519" s="115"/>
      <c r="R519" s="47"/>
    </row>
    <row r="520">
      <c r="Q520" s="115"/>
      <c r="R520" s="47"/>
    </row>
    <row r="521">
      <c r="Q521" s="115"/>
      <c r="R521" s="47"/>
    </row>
    <row r="522">
      <c r="Q522" s="115"/>
      <c r="R522" s="47"/>
    </row>
    <row r="523">
      <c r="Q523" s="115"/>
      <c r="R523" s="47"/>
    </row>
    <row r="524">
      <c r="Q524" s="115"/>
      <c r="R524" s="47"/>
    </row>
    <row r="525">
      <c r="Q525" s="115"/>
      <c r="R525" s="47"/>
    </row>
    <row r="526">
      <c r="Q526" s="115"/>
      <c r="R526" s="47"/>
    </row>
    <row r="527">
      <c r="Q527" s="115"/>
      <c r="R527" s="47"/>
    </row>
    <row r="528">
      <c r="Q528" s="115"/>
      <c r="R528" s="47"/>
    </row>
    <row r="529">
      <c r="Q529" s="115"/>
      <c r="R529" s="47"/>
    </row>
    <row r="530">
      <c r="Q530" s="115"/>
      <c r="R530" s="47"/>
    </row>
    <row r="531">
      <c r="Q531" s="115"/>
      <c r="R531" s="47"/>
    </row>
    <row r="532">
      <c r="Q532" s="115"/>
      <c r="R532" s="47"/>
    </row>
    <row r="533">
      <c r="Q533" s="115"/>
      <c r="R533" s="47"/>
    </row>
    <row r="534">
      <c r="Q534" s="115"/>
      <c r="R534" s="47"/>
    </row>
    <row r="535">
      <c r="Q535" s="115"/>
      <c r="R535" s="47"/>
    </row>
    <row r="536">
      <c r="Q536" s="115"/>
      <c r="R536" s="47"/>
    </row>
    <row r="537">
      <c r="Q537" s="115"/>
      <c r="R537" s="47"/>
    </row>
    <row r="538">
      <c r="Q538" s="115"/>
      <c r="R538" s="47"/>
    </row>
    <row r="539">
      <c r="Q539" s="115"/>
      <c r="R539" s="47"/>
    </row>
    <row r="540">
      <c r="Q540" s="115"/>
      <c r="R540" s="47"/>
    </row>
    <row r="541">
      <c r="Q541" s="115"/>
      <c r="R541" s="47"/>
    </row>
    <row r="542">
      <c r="Q542" s="115"/>
      <c r="R542" s="47"/>
    </row>
    <row r="543">
      <c r="Q543" s="115"/>
      <c r="R543" s="47"/>
    </row>
    <row r="544">
      <c r="Q544" s="115"/>
      <c r="R544" s="47"/>
    </row>
    <row r="545">
      <c r="Q545" s="115"/>
      <c r="R545" s="47"/>
    </row>
    <row r="546">
      <c r="Q546" s="115"/>
      <c r="R546" s="47"/>
    </row>
    <row r="547">
      <c r="Q547" s="115"/>
      <c r="R547" s="47"/>
    </row>
    <row r="548">
      <c r="Q548" s="115"/>
      <c r="R548" s="47"/>
    </row>
    <row r="549">
      <c r="Q549" s="115"/>
      <c r="R549" s="47"/>
    </row>
    <row r="550">
      <c r="Q550" s="115"/>
      <c r="R550" s="47"/>
    </row>
    <row r="551">
      <c r="Q551" s="115"/>
      <c r="R551" s="47"/>
    </row>
    <row r="552">
      <c r="Q552" s="115"/>
      <c r="R552" s="47"/>
    </row>
    <row r="553">
      <c r="Q553" s="115"/>
      <c r="R553" s="47"/>
    </row>
    <row r="554">
      <c r="Q554" s="115"/>
      <c r="R554" s="47"/>
    </row>
    <row r="555">
      <c r="Q555" s="115"/>
      <c r="R555" s="47"/>
    </row>
    <row r="556">
      <c r="Q556" s="115"/>
      <c r="R556" s="47"/>
    </row>
    <row r="557">
      <c r="Q557" s="115"/>
      <c r="R557" s="47"/>
    </row>
    <row r="558">
      <c r="Q558" s="115"/>
      <c r="R558" s="47"/>
    </row>
    <row r="559">
      <c r="Q559" s="115"/>
      <c r="R559" s="47"/>
    </row>
    <row r="560">
      <c r="Q560" s="115"/>
      <c r="R560" s="47"/>
    </row>
    <row r="561">
      <c r="Q561" s="115"/>
      <c r="R561" s="47"/>
    </row>
    <row r="562">
      <c r="Q562" s="115"/>
      <c r="R562" s="47"/>
    </row>
    <row r="563">
      <c r="Q563" s="115"/>
      <c r="R563" s="47"/>
    </row>
    <row r="564">
      <c r="Q564" s="115"/>
      <c r="R564" s="47"/>
    </row>
    <row r="565">
      <c r="Q565" s="115"/>
      <c r="R565" s="47"/>
    </row>
    <row r="566">
      <c r="Q566" s="115"/>
      <c r="R566" s="47"/>
    </row>
    <row r="567">
      <c r="Q567" s="115"/>
      <c r="R567" s="47"/>
    </row>
    <row r="568">
      <c r="Q568" s="115"/>
      <c r="R568" s="47"/>
    </row>
    <row r="569">
      <c r="Q569" s="115"/>
      <c r="R569" s="47"/>
    </row>
    <row r="570">
      <c r="Q570" s="115"/>
      <c r="R570" s="47"/>
    </row>
    <row r="571">
      <c r="Q571" s="115"/>
      <c r="R571" s="47"/>
    </row>
    <row r="572">
      <c r="Q572" s="115"/>
      <c r="R572" s="47"/>
    </row>
    <row r="573">
      <c r="Q573" s="115"/>
      <c r="R573" s="47"/>
    </row>
    <row r="574">
      <c r="Q574" s="115"/>
      <c r="R574" s="47"/>
    </row>
    <row r="575">
      <c r="Q575" s="115"/>
      <c r="R575" s="47"/>
    </row>
    <row r="576">
      <c r="Q576" s="115"/>
      <c r="R576" s="47"/>
    </row>
    <row r="577">
      <c r="Q577" s="115"/>
      <c r="R577" s="47"/>
    </row>
    <row r="578">
      <c r="Q578" s="115"/>
      <c r="R578" s="47"/>
    </row>
    <row r="579">
      <c r="Q579" s="115"/>
      <c r="R579" s="47"/>
    </row>
    <row r="580">
      <c r="Q580" s="115"/>
      <c r="R580" s="47"/>
    </row>
    <row r="581">
      <c r="Q581" s="115"/>
      <c r="R581" s="47"/>
    </row>
    <row r="582">
      <c r="Q582" s="115"/>
      <c r="R582" s="47"/>
    </row>
    <row r="583">
      <c r="Q583" s="115"/>
      <c r="R583" s="47"/>
    </row>
    <row r="584">
      <c r="Q584" s="115"/>
      <c r="R584" s="47"/>
    </row>
    <row r="585">
      <c r="Q585" s="115"/>
      <c r="R585" s="47"/>
    </row>
    <row r="586">
      <c r="Q586" s="115"/>
      <c r="R586" s="47"/>
    </row>
    <row r="587">
      <c r="Q587" s="115"/>
      <c r="R587" s="47"/>
    </row>
    <row r="588">
      <c r="Q588" s="115"/>
      <c r="R588" s="47"/>
    </row>
    <row r="589">
      <c r="Q589" s="115"/>
      <c r="R589" s="47"/>
    </row>
    <row r="590">
      <c r="Q590" s="115"/>
      <c r="R590" s="47"/>
    </row>
    <row r="591">
      <c r="Q591" s="115"/>
      <c r="R591" s="47"/>
    </row>
    <row r="592">
      <c r="Q592" s="115"/>
      <c r="R592" s="47"/>
    </row>
    <row r="593">
      <c r="Q593" s="115"/>
      <c r="R593" s="47"/>
    </row>
    <row r="594">
      <c r="Q594" s="115"/>
      <c r="R594" s="47"/>
    </row>
    <row r="595">
      <c r="Q595" s="115"/>
      <c r="R595" s="47"/>
    </row>
    <row r="596">
      <c r="Q596" s="115"/>
      <c r="R596" s="47"/>
    </row>
    <row r="597">
      <c r="Q597" s="115"/>
      <c r="R597" s="47"/>
    </row>
    <row r="598">
      <c r="Q598" s="115"/>
      <c r="R598" s="47"/>
    </row>
    <row r="599">
      <c r="Q599" s="115"/>
      <c r="R599" s="47"/>
    </row>
    <row r="600">
      <c r="Q600" s="115"/>
      <c r="R600" s="47"/>
    </row>
    <row r="601">
      <c r="Q601" s="115"/>
      <c r="R601" s="47"/>
    </row>
    <row r="602">
      <c r="Q602" s="115"/>
      <c r="R602" s="47"/>
    </row>
    <row r="603">
      <c r="Q603" s="115"/>
      <c r="R603" s="47"/>
    </row>
    <row r="604">
      <c r="Q604" s="115"/>
      <c r="R604" s="47"/>
    </row>
    <row r="605">
      <c r="Q605" s="115"/>
      <c r="R605" s="47"/>
    </row>
    <row r="606">
      <c r="Q606" s="115"/>
      <c r="R606" s="47"/>
    </row>
    <row r="607">
      <c r="Q607" s="115"/>
      <c r="R607" s="47"/>
    </row>
    <row r="608">
      <c r="Q608" s="115"/>
      <c r="R608" s="47"/>
    </row>
    <row r="609">
      <c r="Q609" s="115"/>
      <c r="R609" s="47"/>
    </row>
    <row r="610">
      <c r="Q610" s="115"/>
      <c r="R610" s="47"/>
    </row>
    <row r="611">
      <c r="Q611" s="115"/>
      <c r="R611" s="47"/>
    </row>
    <row r="612">
      <c r="Q612" s="115"/>
      <c r="R612" s="47"/>
    </row>
    <row r="613">
      <c r="Q613" s="115"/>
      <c r="R613" s="47"/>
    </row>
    <row r="614">
      <c r="Q614" s="115"/>
      <c r="R614" s="47"/>
    </row>
    <row r="615">
      <c r="Q615" s="115"/>
      <c r="R615" s="47"/>
    </row>
    <row r="616">
      <c r="Q616" s="115"/>
      <c r="R616" s="47"/>
    </row>
    <row r="617">
      <c r="Q617" s="115"/>
      <c r="R617" s="47"/>
    </row>
    <row r="618">
      <c r="Q618" s="115"/>
      <c r="R618" s="47"/>
    </row>
    <row r="619">
      <c r="Q619" s="115"/>
      <c r="R619" s="47"/>
    </row>
    <row r="620">
      <c r="Q620" s="115"/>
      <c r="R620" s="47"/>
    </row>
    <row r="621">
      <c r="Q621" s="115"/>
      <c r="R621" s="47"/>
    </row>
    <row r="622">
      <c r="Q622" s="115"/>
      <c r="R622" s="47"/>
    </row>
    <row r="623">
      <c r="Q623" s="115"/>
      <c r="R623" s="47"/>
    </row>
    <row r="624">
      <c r="Q624" s="115"/>
      <c r="R624" s="47"/>
    </row>
    <row r="625">
      <c r="Q625" s="115"/>
      <c r="R625" s="47"/>
    </row>
    <row r="626">
      <c r="Q626" s="115"/>
      <c r="R626" s="47"/>
    </row>
    <row r="627">
      <c r="Q627" s="115"/>
      <c r="R627" s="47"/>
    </row>
    <row r="628">
      <c r="Q628" s="115"/>
      <c r="R628" s="47"/>
    </row>
    <row r="629">
      <c r="Q629" s="115"/>
      <c r="R629" s="47"/>
    </row>
    <row r="630">
      <c r="Q630" s="115"/>
      <c r="R630" s="47"/>
    </row>
    <row r="631">
      <c r="Q631" s="115"/>
      <c r="R631" s="47"/>
    </row>
    <row r="632">
      <c r="Q632" s="115"/>
      <c r="R632" s="47"/>
    </row>
    <row r="633">
      <c r="Q633" s="115"/>
      <c r="R633" s="47"/>
    </row>
    <row r="634">
      <c r="Q634" s="115"/>
      <c r="R634" s="47"/>
    </row>
    <row r="635">
      <c r="Q635" s="115"/>
      <c r="R635" s="47"/>
    </row>
    <row r="636">
      <c r="Q636" s="115"/>
      <c r="R636" s="47"/>
    </row>
    <row r="637">
      <c r="Q637" s="115"/>
      <c r="R637" s="47"/>
    </row>
    <row r="638">
      <c r="Q638" s="115"/>
      <c r="R638" s="47"/>
    </row>
    <row r="639">
      <c r="Q639" s="115"/>
      <c r="R639" s="47"/>
    </row>
    <row r="640">
      <c r="Q640" s="115"/>
      <c r="R640" s="47"/>
    </row>
    <row r="641">
      <c r="Q641" s="115"/>
      <c r="R641" s="47"/>
    </row>
    <row r="642">
      <c r="Q642" s="115"/>
      <c r="R642" s="47"/>
    </row>
    <row r="643">
      <c r="Q643" s="115"/>
      <c r="R643" s="47"/>
    </row>
    <row r="644">
      <c r="Q644" s="115"/>
      <c r="R644" s="47"/>
    </row>
    <row r="645">
      <c r="Q645" s="115"/>
      <c r="R645" s="47"/>
    </row>
    <row r="646">
      <c r="Q646" s="115"/>
      <c r="R646" s="47"/>
    </row>
    <row r="647">
      <c r="Q647" s="115"/>
      <c r="R647" s="47"/>
    </row>
    <row r="648">
      <c r="Q648" s="115"/>
      <c r="R648" s="47"/>
    </row>
    <row r="649">
      <c r="Q649" s="115"/>
      <c r="R649" s="47"/>
    </row>
    <row r="650">
      <c r="Q650" s="115"/>
      <c r="R650" s="47"/>
    </row>
    <row r="651">
      <c r="Q651" s="115"/>
      <c r="R651" s="47"/>
    </row>
    <row r="652">
      <c r="Q652" s="115"/>
      <c r="R652" s="47"/>
    </row>
    <row r="653">
      <c r="Q653" s="115"/>
      <c r="R653" s="47"/>
    </row>
    <row r="654">
      <c r="Q654" s="115"/>
      <c r="R654" s="47"/>
    </row>
    <row r="655">
      <c r="Q655" s="115"/>
      <c r="R655" s="47"/>
    </row>
    <row r="656">
      <c r="Q656" s="115"/>
      <c r="R656" s="47"/>
    </row>
    <row r="657">
      <c r="Q657" s="115"/>
      <c r="R657" s="47"/>
    </row>
    <row r="658">
      <c r="Q658" s="115"/>
      <c r="R658" s="47"/>
    </row>
    <row r="659">
      <c r="Q659" s="115"/>
      <c r="R659" s="47"/>
    </row>
    <row r="660">
      <c r="Q660" s="115"/>
      <c r="R660" s="47"/>
    </row>
    <row r="661">
      <c r="Q661" s="115"/>
      <c r="R661" s="47"/>
    </row>
    <row r="662">
      <c r="Q662" s="115"/>
      <c r="R662" s="47"/>
    </row>
    <row r="663">
      <c r="Q663" s="115"/>
      <c r="R663" s="47"/>
    </row>
    <row r="664">
      <c r="Q664" s="115"/>
      <c r="R664" s="47"/>
    </row>
    <row r="665">
      <c r="Q665" s="115"/>
      <c r="R665" s="47"/>
    </row>
    <row r="666">
      <c r="Q666" s="115"/>
      <c r="R666" s="47"/>
    </row>
    <row r="667">
      <c r="Q667" s="115"/>
      <c r="R667" s="47"/>
    </row>
    <row r="668">
      <c r="Q668" s="115"/>
      <c r="R668" s="47"/>
    </row>
    <row r="669">
      <c r="Q669" s="115"/>
      <c r="R669" s="47"/>
    </row>
    <row r="670">
      <c r="Q670" s="115"/>
      <c r="R670" s="47"/>
    </row>
    <row r="671">
      <c r="Q671" s="115"/>
      <c r="R671" s="47"/>
    </row>
    <row r="672">
      <c r="Q672" s="115"/>
      <c r="R672" s="47"/>
    </row>
    <row r="673">
      <c r="Q673" s="115"/>
      <c r="R673" s="47"/>
    </row>
    <row r="674">
      <c r="Q674" s="115"/>
      <c r="R674" s="47"/>
    </row>
    <row r="675">
      <c r="Q675" s="115"/>
      <c r="R675" s="47"/>
    </row>
    <row r="676">
      <c r="Q676" s="115"/>
      <c r="R676" s="47"/>
    </row>
    <row r="677">
      <c r="Q677" s="115"/>
      <c r="R677" s="47"/>
    </row>
    <row r="678">
      <c r="Q678" s="115"/>
      <c r="R678" s="47"/>
    </row>
    <row r="679">
      <c r="Q679" s="115"/>
      <c r="R679" s="47"/>
    </row>
    <row r="680">
      <c r="Q680" s="115"/>
      <c r="R680" s="47"/>
    </row>
    <row r="681">
      <c r="Q681" s="115"/>
      <c r="R681" s="47"/>
    </row>
    <row r="682">
      <c r="Q682" s="115"/>
      <c r="R682" s="47"/>
    </row>
    <row r="683">
      <c r="Q683" s="115"/>
      <c r="R683" s="47"/>
    </row>
    <row r="684">
      <c r="Q684" s="115"/>
      <c r="R684" s="47"/>
    </row>
    <row r="685">
      <c r="Q685" s="115"/>
      <c r="R685" s="47"/>
    </row>
    <row r="686">
      <c r="Q686" s="115"/>
      <c r="R686" s="47"/>
    </row>
    <row r="687">
      <c r="Q687" s="115"/>
      <c r="R687" s="47"/>
    </row>
    <row r="688">
      <c r="Q688" s="115"/>
      <c r="R688" s="47"/>
    </row>
    <row r="689">
      <c r="Q689" s="115"/>
      <c r="R689" s="47"/>
    </row>
    <row r="690">
      <c r="Q690" s="115"/>
      <c r="R690" s="47"/>
    </row>
    <row r="691">
      <c r="Q691" s="115"/>
      <c r="R691" s="47"/>
    </row>
    <row r="692">
      <c r="Q692" s="115"/>
      <c r="R692" s="47"/>
    </row>
    <row r="693">
      <c r="Q693" s="115"/>
      <c r="R693" s="47"/>
    </row>
    <row r="694">
      <c r="Q694" s="115"/>
      <c r="R694" s="47"/>
    </row>
    <row r="695">
      <c r="Q695" s="115"/>
      <c r="R695" s="47"/>
    </row>
    <row r="696">
      <c r="Q696" s="115"/>
      <c r="R696" s="47"/>
    </row>
    <row r="697">
      <c r="Q697" s="115"/>
      <c r="R697" s="47"/>
    </row>
    <row r="698">
      <c r="Q698" s="115"/>
      <c r="R698" s="47"/>
    </row>
    <row r="699">
      <c r="Q699" s="115"/>
      <c r="R699" s="47"/>
    </row>
    <row r="700">
      <c r="Q700" s="115"/>
      <c r="R700" s="47"/>
    </row>
    <row r="701">
      <c r="Q701" s="115"/>
      <c r="R701" s="47"/>
    </row>
    <row r="702">
      <c r="Q702" s="115"/>
      <c r="R702" s="47"/>
    </row>
    <row r="703">
      <c r="Q703" s="115"/>
      <c r="R703" s="47"/>
    </row>
    <row r="704">
      <c r="Q704" s="115"/>
      <c r="R704" s="47"/>
    </row>
    <row r="705">
      <c r="Q705" s="115"/>
      <c r="R705" s="47"/>
    </row>
    <row r="706">
      <c r="Q706" s="115"/>
      <c r="R706" s="47"/>
    </row>
    <row r="707">
      <c r="Q707" s="115"/>
      <c r="R707" s="47"/>
    </row>
    <row r="708">
      <c r="Q708" s="115"/>
      <c r="R708" s="47"/>
    </row>
    <row r="709">
      <c r="Q709" s="115"/>
      <c r="R709" s="47"/>
    </row>
    <row r="710">
      <c r="Q710" s="115"/>
      <c r="R710" s="47"/>
    </row>
    <row r="711">
      <c r="Q711" s="115"/>
      <c r="R711" s="47"/>
    </row>
    <row r="712">
      <c r="Q712" s="115"/>
      <c r="R712" s="47"/>
    </row>
    <row r="713">
      <c r="Q713" s="115"/>
      <c r="R713" s="47"/>
    </row>
    <row r="714">
      <c r="Q714" s="115"/>
      <c r="R714" s="47"/>
    </row>
    <row r="715">
      <c r="Q715" s="115"/>
      <c r="R715" s="47"/>
    </row>
    <row r="716">
      <c r="Q716" s="115"/>
      <c r="R716" s="47"/>
    </row>
    <row r="717">
      <c r="Q717" s="115"/>
      <c r="R717" s="47"/>
    </row>
    <row r="718">
      <c r="Q718" s="115"/>
      <c r="R718" s="47"/>
    </row>
    <row r="719">
      <c r="Q719" s="115"/>
      <c r="R719" s="47"/>
    </row>
    <row r="720">
      <c r="Q720" s="115"/>
      <c r="R720" s="47"/>
    </row>
    <row r="721">
      <c r="Q721" s="115"/>
      <c r="R721" s="47"/>
    </row>
    <row r="722">
      <c r="Q722" s="115"/>
      <c r="R722" s="47"/>
    </row>
    <row r="723">
      <c r="Q723" s="115"/>
      <c r="R723" s="47"/>
    </row>
    <row r="724">
      <c r="Q724" s="115"/>
      <c r="R724" s="47"/>
    </row>
    <row r="725">
      <c r="Q725" s="115"/>
      <c r="R725" s="47"/>
    </row>
    <row r="726">
      <c r="Q726" s="115"/>
      <c r="R726" s="47"/>
    </row>
    <row r="727">
      <c r="Q727" s="115"/>
      <c r="R727" s="47"/>
    </row>
    <row r="728">
      <c r="Q728" s="115"/>
      <c r="R728" s="47"/>
    </row>
    <row r="729">
      <c r="Q729" s="115"/>
      <c r="R729" s="47"/>
    </row>
    <row r="730">
      <c r="Q730" s="115"/>
      <c r="R730" s="47"/>
    </row>
    <row r="731">
      <c r="Q731" s="115"/>
      <c r="R731" s="47"/>
    </row>
    <row r="732">
      <c r="Q732" s="115"/>
      <c r="R732" s="47"/>
    </row>
    <row r="733">
      <c r="Q733" s="115"/>
      <c r="R733" s="47"/>
    </row>
    <row r="734">
      <c r="Q734" s="115"/>
      <c r="R734" s="47"/>
    </row>
    <row r="735">
      <c r="Q735" s="115"/>
      <c r="R735" s="47"/>
    </row>
    <row r="736">
      <c r="Q736" s="115"/>
      <c r="R736" s="47"/>
    </row>
    <row r="737">
      <c r="Q737" s="115"/>
      <c r="R737" s="47"/>
    </row>
    <row r="738">
      <c r="Q738" s="115"/>
      <c r="R738" s="47"/>
    </row>
    <row r="739">
      <c r="Q739" s="115"/>
      <c r="R739" s="47"/>
    </row>
    <row r="740">
      <c r="Q740" s="115"/>
      <c r="R740" s="47"/>
    </row>
    <row r="741">
      <c r="Q741" s="115"/>
      <c r="R741" s="47"/>
    </row>
    <row r="742">
      <c r="Q742" s="115"/>
      <c r="R742" s="47"/>
    </row>
    <row r="743">
      <c r="Q743" s="115"/>
      <c r="R743" s="47"/>
    </row>
    <row r="744">
      <c r="Q744" s="115"/>
      <c r="R744" s="47"/>
    </row>
    <row r="745">
      <c r="Q745" s="115"/>
      <c r="R745" s="47"/>
    </row>
    <row r="746">
      <c r="Q746" s="115"/>
      <c r="R746" s="47"/>
    </row>
    <row r="747">
      <c r="Q747" s="115"/>
      <c r="R747" s="47"/>
    </row>
    <row r="748">
      <c r="Q748" s="115"/>
      <c r="R748" s="47"/>
    </row>
    <row r="749">
      <c r="Q749" s="115"/>
      <c r="R749" s="47"/>
    </row>
    <row r="750">
      <c r="Q750" s="115"/>
      <c r="R750" s="47"/>
    </row>
    <row r="751">
      <c r="Q751" s="115"/>
      <c r="R751" s="47"/>
    </row>
    <row r="752">
      <c r="Q752" s="115"/>
      <c r="R752" s="47"/>
    </row>
    <row r="753">
      <c r="Q753" s="115"/>
      <c r="R753" s="47"/>
    </row>
    <row r="754">
      <c r="Q754" s="115"/>
      <c r="R754" s="47"/>
    </row>
    <row r="755">
      <c r="Q755" s="115"/>
      <c r="R755" s="47"/>
    </row>
    <row r="756">
      <c r="Q756" s="115"/>
      <c r="R756" s="47"/>
    </row>
    <row r="757">
      <c r="Q757" s="115"/>
      <c r="R757" s="47"/>
    </row>
    <row r="758">
      <c r="Q758" s="115"/>
      <c r="R758" s="47"/>
    </row>
    <row r="759">
      <c r="Q759" s="115"/>
      <c r="R759" s="47"/>
    </row>
    <row r="760">
      <c r="Q760" s="115"/>
      <c r="R760" s="47"/>
    </row>
    <row r="761">
      <c r="Q761" s="115"/>
      <c r="R761" s="47"/>
    </row>
    <row r="762">
      <c r="Q762" s="115"/>
      <c r="R762" s="47"/>
    </row>
    <row r="763">
      <c r="Q763" s="115"/>
      <c r="R763" s="47"/>
    </row>
    <row r="764">
      <c r="Q764" s="115"/>
      <c r="R764" s="47"/>
    </row>
    <row r="765">
      <c r="Q765" s="115"/>
      <c r="R765" s="47"/>
    </row>
    <row r="766">
      <c r="Q766" s="115"/>
      <c r="R766" s="47"/>
    </row>
    <row r="767">
      <c r="Q767" s="115"/>
      <c r="R767" s="47"/>
    </row>
    <row r="768">
      <c r="Q768" s="115"/>
      <c r="R768" s="47"/>
    </row>
    <row r="769">
      <c r="Q769" s="115"/>
      <c r="R769" s="47"/>
    </row>
    <row r="770">
      <c r="Q770" s="115"/>
      <c r="R770" s="47"/>
    </row>
    <row r="771">
      <c r="Q771" s="115"/>
      <c r="R771" s="47"/>
    </row>
    <row r="772">
      <c r="Q772" s="115"/>
      <c r="R772" s="47"/>
    </row>
    <row r="773">
      <c r="Q773" s="115"/>
      <c r="R773" s="47"/>
    </row>
    <row r="774">
      <c r="Q774" s="115"/>
      <c r="R774" s="47"/>
    </row>
    <row r="775">
      <c r="Q775" s="115"/>
      <c r="R775" s="47"/>
    </row>
    <row r="776">
      <c r="Q776" s="115"/>
      <c r="R776" s="47"/>
    </row>
    <row r="777">
      <c r="Q777" s="115"/>
      <c r="R777" s="47"/>
    </row>
    <row r="778">
      <c r="Q778" s="115"/>
      <c r="R778" s="47"/>
    </row>
    <row r="779">
      <c r="Q779" s="115"/>
      <c r="R779" s="47"/>
    </row>
    <row r="780">
      <c r="Q780" s="115"/>
      <c r="R780" s="47"/>
    </row>
    <row r="781">
      <c r="Q781" s="115"/>
      <c r="R781" s="47"/>
    </row>
    <row r="782">
      <c r="Q782" s="115"/>
      <c r="R782" s="47"/>
    </row>
    <row r="783">
      <c r="Q783" s="115"/>
      <c r="R783" s="47"/>
    </row>
    <row r="784">
      <c r="Q784" s="115"/>
      <c r="R784" s="47"/>
    </row>
    <row r="785">
      <c r="Q785" s="115"/>
      <c r="R785" s="47"/>
    </row>
    <row r="786">
      <c r="Q786" s="115"/>
      <c r="R786" s="47"/>
    </row>
    <row r="787">
      <c r="Q787" s="115"/>
      <c r="R787" s="47"/>
    </row>
    <row r="788">
      <c r="Q788" s="115"/>
      <c r="R788" s="47"/>
    </row>
    <row r="789">
      <c r="Q789" s="115"/>
      <c r="R789" s="47"/>
    </row>
    <row r="790">
      <c r="Q790" s="115"/>
      <c r="R790" s="47"/>
    </row>
    <row r="791">
      <c r="Q791" s="115"/>
      <c r="R791" s="47"/>
    </row>
    <row r="792">
      <c r="Q792" s="115"/>
      <c r="R792" s="47"/>
    </row>
    <row r="793">
      <c r="Q793" s="115"/>
      <c r="R793" s="47"/>
    </row>
    <row r="794">
      <c r="Q794" s="115"/>
      <c r="R794" s="47"/>
    </row>
    <row r="795">
      <c r="Q795" s="115"/>
      <c r="R795" s="47"/>
    </row>
    <row r="796">
      <c r="Q796" s="115"/>
      <c r="R796" s="47"/>
    </row>
    <row r="797">
      <c r="Q797" s="115"/>
      <c r="R797" s="47"/>
    </row>
    <row r="798">
      <c r="Q798" s="115"/>
      <c r="R798" s="47"/>
    </row>
    <row r="799">
      <c r="Q799" s="115"/>
      <c r="R799" s="47"/>
    </row>
    <row r="800">
      <c r="Q800" s="115"/>
      <c r="R800" s="47"/>
    </row>
    <row r="801">
      <c r="Q801" s="115"/>
      <c r="R801" s="47"/>
    </row>
    <row r="802">
      <c r="Q802" s="115"/>
      <c r="R802" s="47"/>
    </row>
    <row r="803">
      <c r="Q803" s="115"/>
      <c r="R803" s="47"/>
    </row>
    <row r="804">
      <c r="Q804" s="115"/>
      <c r="R804" s="47"/>
    </row>
    <row r="805">
      <c r="Q805" s="115"/>
      <c r="R805" s="47"/>
    </row>
    <row r="806">
      <c r="Q806" s="115"/>
      <c r="R806" s="47"/>
    </row>
    <row r="807">
      <c r="Q807" s="115"/>
      <c r="R807" s="47"/>
    </row>
    <row r="808">
      <c r="Q808" s="115"/>
      <c r="R808" s="47"/>
    </row>
    <row r="809">
      <c r="Q809" s="115"/>
      <c r="R809" s="47"/>
    </row>
    <row r="810">
      <c r="Q810" s="115"/>
      <c r="R810" s="47"/>
    </row>
    <row r="811">
      <c r="Q811" s="115"/>
      <c r="R811" s="47"/>
    </row>
    <row r="812">
      <c r="Q812" s="115"/>
      <c r="R812" s="47"/>
    </row>
    <row r="813">
      <c r="Q813" s="115"/>
      <c r="R813" s="47"/>
    </row>
    <row r="814">
      <c r="Q814" s="115"/>
      <c r="R814" s="47"/>
    </row>
    <row r="815">
      <c r="Q815" s="115"/>
      <c r="R815" s="47"/>
    </row>
    <row r="816">
      <c r="Q816" s="115"/>
      <c r="R816" s="47"/>
    </row>
    <row r="817">
      <c r="Q817" s="115"/>
      <c r="R817" s="47"/>
    </row>
    <row r="818">
      <c r="Q818" s="115"/>
      <c r="R818" s="47"/>
    </row>
    <row r="819">
      <c r="Q819" s="115"/>
      <c r="R819" s="47"/>
    </row>
    <row r="820">
      <c r="Q820" s="115"/>
      <c r="R820" s="47"/>
    </row>
    <row r="821">
      <c r="Q821" s="115"/>
      <c r="R821" s="47"/>
    </row>
    <row r="822">
      <c r="Q822" s="115"/>
      <c r="R822" s="47"/>
    </row>
    <row r="823">
      <c r="Q823" s="115"/>
      <c r="R823" s="47"/>
    </row>
    <row r="824">
      <c r="Q824" s="115"/>
      <c r="R824" s="47"/>
    </row>
    <row r="825">
      <c r="Q825" s="115"/>
      <c r="R825" s="47"/>
    </row>
    <row r="826">
      <c r="Q826" s="115"/>
      <c r="R826" s="47"/>
    </row>
    <row r="827">
      <c r="Q827" s="115"/>
      <c r="R827" s="47"/>
    </row>
    <row r="828">
      <c r="Q828" s="115"/>
      <c r="R828" s="47"/>
    </row>
    <row r="829">
      <c r="Q829" s="115"/>
      <c r="R829" s="47"/>
    </row>
    <row r="830">
      <c r="Q830" s="115"/>
      <c r="R830" s="47"/>
    </row>
    <row r="831">
      <c r="Q831" s="115"/>
      <c r="R831" s="47"/>
    </row>
    <row r="832">
      <c r="Q832" s="115"/>
      <c r="R832" s="47"/>
    </row>
    <row r="833">
      <c r="Q833" s="115"/>
      <c r="R833" s="47"/>
    </row>
    <row r="834">
      <c r="Q834" s="115"/>
      <c r="R834" s="47"/>
    </row>
    <row r="835">
      <c r="Q835" s="115"/>
      <c r="R835" s="47"/>
    </row>
    <row r="836">
      <c r="Q836" s="115"/>
      <c r="R836" s="47"/>
    </row>
    <row r="837">
      <c r="Q837" s="115"/>
      <c r="R837" s="47"/>
    </row>
    <row r="838">
      <c r="Q838" s="115"/>
      <c r="R838" s="47"/>
    </row>
    <row r="839">
      <c r="Q839" s="115"/>
      <c r="R839" s="47"/>
    </row>
    <row r="840">
      <c r="Q840" s="115"/>
      <c r="R840" s="47"/>
    </row>
    <row r="841">
      <c r="Q841" s="115"/>
      <c r="R841" s="47"/>
    </row>
    <row r="842">
      <c r="Q842" s="115"/>
      <c r="R842" s="47"/>
    </row>
    <row r="843">
      <c r="Q843" s="115"/>
      <c r="R843" s="47"/>
    </row>
    <row r="844">
      <c r="Q844" s="115"/>
      <c r="R844" s="47"/>
    </row>
    <row r="845">
      <c r="Q845" s="115"/>
      <c r="R845" s="47"/>
    </row>
    <row r="846">
      <c r="Q846" s="115"/>
      <c r="R846" s="47"/>
    </row>
    <row r="847">
      <c r="Q847" s="115"/>
      <c r="R847" s="47"/>
    </row>
    <row r="848">
      <c r="Q848" s="115"/>
      <c r="R848" s="47"/>
    </row>
    <row r="849">
      <c r="Q849" s="115"/>
      <c r="R849" s="47"/>
    </row>
    <row r="850">
      <c r="Q850" s="115"/>
      <c r="R850" s="47"/>
    </row>
    <row r="851">
      <c r="Q851" s="115"/>
      <c r="R851" s="47"/>
    </row>
    <row r="852">
      <c r="Q852" s="115"/>
      <c r="R852" s="47"/>
    </row>
    <row r="853">
      <c r="Q853" s="115"/>
      <c r="R853" s="47"/>
    </row>
    <row r="854">
      <c r="Q854" s="115"/>
      <c r="R854" s="47"/>
    </row>
    <row r="855">
      <c r="Q855" s="115"/>
      <c r="R855" s="47"/>
    </row>
    <row r="856">
      <c r="Q856" s="115"/>
      <c r="R856" s="47"/>
    </row>
    <row r="857">
      <c r="Q857" s="115"/>
      <c r="R857" s="47"/>
    </row>
    <row r="858">
      <c r="Q858" s="115"/>
      <c r="R858" s="47"/>
    </row>
    <row r="859">
      <c r="Q859" s="115"/>
      <c r="R859" s="47"/>
    </row>
    <row r="860">
      <c r="Q860" s="115"/>
      <c r="R860" s="47"/>
    </row>
    <row r="861">
      <c r="Q861" s="115"/>
      <c r="R861" s="47"/>
    </row>
    <row r="862">
      <c r="Q862" s="115"/>
      <c r="R862" s="47"/>
    </row>
    <row r="863">
      <c r="Q863" s="115"/>
      <c r="R863" s="47"/>
    </row>
    <row r="864">
      <c r="Q864" s="115"/>
      <c r="R864" s="47"/>
    </row>
    <row r="865">
      <c r="Q865" s="115"/>
      <c r="R865" s="47"/>
    </row>
    <row r="866">
      <c r="Q866" s="115"/>
      <c r="R866" s="47"/>
    </row>
    <row r="867">
      <c r="Q867" s="115"/>
      <c r="R867" s="47"/>
    </row>
    <row r="868">
      <c r="Q868" s="115"/>
      <c r="R868" s="47"/>
    </row>
    <row r="869">
      <c r="Q869" s="115"/>
      <c r="R869" s="47"/>
    </row>
    <row r="870">
      <c r="Q870" s="115"/>
      <c r="R870" s="47"/>
    </row>
    <row r="871">
      <c r="Q871" s="115"/>
      <c r="R871" s="47"/>
    </row>
    <row r="872">
      <c r="Q872" s="115"/>
      <c r="R872" s="47"/>
    </row>
    <row r="873">
      <c r="Q873" s="115"/>
      <c r="R873" s="47"/>
    </row>
    <row r="874">
      <c r="Q874" s="115"/>
      <c r="R874" s="47"/>
    </row>
    <row r="875">
      <c r="Q875" s="115"/>
      <c r="R875" s="47"/>
    </row>
    <row r="876">
      <c r="Q876" s="115"/>
      <c r="R876" s="47"/>
    </row>
    <row r="877">
      <c r="Q877" s="115"/>
      <c r="R877" s="47"/>
    </row>
    <row r="878">
      <c r="Q878" s="115"/>
      <c r="R878" s="47"/>
    </row>
    <row r="879">
      <c r="Q879" s="115"/>
      <c r="R879" s="47"/>
    </row>
    <row r="880">
      <c r="Q880" s="115"/>
      <c r="R880" s="47"/>
    </row>
    <row r="881">
      <c r="Q881" s="115"/>
      <c r="R881" s="47"/>
    </row>
    <row r="882">
      <c r="Q882" s="115"/>
      <c r="R882" s="47"/>
    </row>
    <row r="883">
      <c r="Q883" s="115"/>
      <c r="R883" s="47"/>
    </row>
    <row r="884">
      <c r="Q884" s="115"/>
      <c r="R884" s="47"/>
    </row>
    <row r="885">
      <c r="Q885" s="115"/>
      <c r="R885" s="47"/>
    </row>
    <row r="886">
      <c r="Q886" s="115"/>
      <c r="R886" s="47"/>
    </row>
    <row r="887">
      <c r="Q887" s="115"/>
      <c r="R887" s="47"/>
    </row>
    <row r="888">
      <c r="Q888" s="115"/>
      <c r="R888" s="47"/>
    </row>
    <row r="889">
      <c r="Q889" s="115"/>
      <c r="R889" s="47"/>
    </row>
    <row r="890">
      <c r="Q890" s="115"/>
      <c r="R890" s="47"/>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0" priority="1">
      <formula>D$9&lt;0</formula>
    </cfRule>
  </conditionalFormatting>
  <conditionalFormatting sqref="D5:N13 P5:P13 O6:O8">
    <cfRule type="expression" dxfId="1"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16" t="s">
        <v>64</v>
      </c>
      <c r="E1" s="117" t="s">
        <v>47</v>
      </c>
      <c r="F1" s="99"/>
      <c r="G1" s="99"/>
      <c r="H1" s="99"/>
      <c r="I1" s="99"/>
      <c r="J1" s="99"/>
      <c r="K1" s="99"/>
      <c r="L1" s="99"/>
      <c r="M1" s="99"/>
      <c r="N1" s="99"/>
      <c r="O1" s="99"/>
      <c r="P1" s="99"/>
      <c r="Q1" s="99"/>
      <c r="R1" s="118"/>
    </row>
    <row r="2">
      <c r="A2" s="24"/>
      <c r="B2" s="24"/>
      <c r="C2" s="24"/>
      <c r="D2" s="24"/>
      <c r="E2" s="119">
        <f>Summary!D5</f>
        <v>100</v>
      </c>
      <c r="F2" s="119">
        <f>Summary!E5</f>
        <v>115</v>
      </c>
      <c r="G2" s="119">
        <f>Summary!F5</f>
        <v>130</v>
      </c>
      <c r="H2" s="119">
        <f>Summary!G5</f>
        <v>145</v>
      </c>
      <c r="I2" s="119">
        <f>Summary!H5</f>
        <v>160</v>
      </c>
      <c r="J2" s="119">
        <f>Summary!I5</f>
        <v>175</v>
      </c>
      <c r="K2" s="119">
        <f>Summary!J5</f>
        <v>190</v>
      </c>
      <c r="L2" s="119">
        <f>Summary!K5</f>
        <v>205</v>
      </c>
      <c r="M2" s="119">
        <f>Summary!L5</f>
        <v>220</v>
      </c>
      <c r="N2" s="119">
        <f>Summary!M5</f>
        <v>235</v>
      </c>
      <c r="O2" s="119">
        <f>Summary!N5</f>
        <v>250</v>
      </c>
      <c r="P2" s="120" t="str">
        <f>Summary!O5</f>
        <v/>
      </c>
      <c r="Q2" s="121">
        <f>Summary!P5</f>
        <v>204</v>
      </c>
      <c r="R2" s="122"/>
    </row>
    <row r="3">
      <c r="A3" s="123" t="s">
        <v>52</v>
      </c>
      <c r="D3" s="124"/>
      <c r="E3" s="125">
        <f>Summary!D9</f>
        <v>-1762</v>
      </c>
      <c r="F3" s="126">
        <f>Summary!E9</f>
        <v>-1421.8</v>
      </c>
      <c r="G3" s="126">
        <f>Summary!F9</f>
        <v>-1081.6</v>
      </c>
      <c r="H3" s="126">
        <f>Summary!G9</f>
        <v>-741.4</v>
      </c>
      <c r="I3" s="126">
        <f>Summary!H9</f>
        <v>-401.2</v>
      </c>
      <c r="J3" s="126">
        <f>Summary!I9</f>
        <v>-61</v>
      </c>
      <c r="K3" s="126">
        <f>Summary!J9</f>
        <v>279.2</v>
      </c>
      <c r="L3" s="126">
        <f>Summary!K9</f>
        <v>619.4</v>
      </c>
      <c r="M3" s="126">
        <f>Summary!L9</f>
        <v>959.6</v>
      </c>
      <c r="N3" s="126">
        <f>Summary!M9</f>
        <v>1299.8</v>
      </c>
      <c r="O3" s="126">
        <f>Summary!N9</f>
        <v>1640</v>
      </c>
      <c r="P3" s="127" t="str">
        <f>Summary!O9</f>
        <v/>
      </c>
      <c r="Q3" s="126">
        <f>Summary!P9</f>
        <v>596.72</v>
      </c>
      <c r="R3" s="122"/>
    </row>
    <row r="4" ht="9.75" customHeight="1">
      <c r="A4" s="128"/>
      <c r="B4" s="129"/>
      <c r="C4" s="129"/>
      <c r="D4" s="130"/>
      <c r="E4" s="131"/>
      <c r="F4" s="131"/>
      <c r="G4" s="131"/>
      <c r="H4" s="131"/>
      <c r="I4" s="131"/>
      <c r="J4" s="131"/>
      <c r="K4" s="131"/>
      <c r="L4" s="131"/>
      <c r="M4" s="131"/>
      <c r="N4" s="131"/>
      <c r="O4" s="131"/>
      <c r="P4" s="132"/>
      <c r="Q4" s="131"/>
      <c r="R4" s="133"/>
    </row>
    <row r="5">
      <c r="A5" s="134" t="s">
        <v>65</v>
      </c>
      <c r="B5" s="3"/>
      <c r="C5" s="3"/>
      <c r="D5" s="3"/>
      <c r="E5" s="135" t="s">
        <v>66</v>
      </c>
      <c r="F5" s="136"/>
      <c r="G5" s="136"/>
      <c r="H5" s="136"/>
      <c r="I5" s="136"/>
      <c r="J5" s="136"/>
      <c r="K5" s="136"/>
      <c r="L5" s="136"/>
      <c r="M5" s="136"/>
      <c r="N5" s="136"/>
      <c r="O5" s="136"/>
      <c r="P5" s="136"/>
      <c r="Q5" s="136"/>
      <c r="R5" s="137"/>
    </row>
    <row r="6">
      <c r="A6" s="138" t="s">
        <v>67</v>
      </c>
      <c r="B6" s="139" t="s">
        <v>68</v>
      </c>
      <c r="C6" s="139" t="s">
        <v>69</v>
      </c>
      <c r="D6" s="140" t="s">
        <v>70</v>
      </c>
      <c r="E6" s="141" t="s">
        <v>47</v>
      </c>
      <c r="F6" s="99"/>
      <c r="G6" s="99"/>
      <c r="H6" s="99"/>
      <c r="I6" s="99"/>
      <c r="J6" s="99"/>
      <c r="K6" s="99"/>
      <c r="L6" s="99"/>
      <c r="M6" s="99"/>
      <c r="N6" s="99"/>
      <c r="O6" s="99"/>
      <c r="P6" s="142"/>
      <c r="Q6" s="143" t="s">
        <v>48</v>
      </c>
      <c r="R6" s="144" t="s">
        <v>57</v>
      </c>
    </row>
    <row r="7">
      <c r="A7" s="56"/>
      <c r="B7" s="24"/>
      <c r="C7" s="24"/>
      <c r="D7" s="57"/>
      <c r="E7" s="145">
        <f>Summary!D5</f>
        <v>100</v>
      </c>
      <c r="F7" s="145">
        <f>Summary!E5</f>
        <v>115</v>
      </c>
      <c r="G7" s="145">
        <f>Summary!F5</f>
        <v>130</v>
      </c>
      <c r="H7" s="145">
        <f>Summary!G5</f>
        <v>145</v>
      </c>
      <c r="I7" s="145">
        <f>Summary!H5</f>
        <v>160</v>
      </c>
      <c r="J7" s="145">
        <f>Summary!I5</f>
        <v>175</v>
      </c>
      <c r="K7" s="145">
        <f>Summary!J5</f>
        <v>190</v>
      </c>
      <c r="L7" s="145">
        <f>Summary!K5</f>
        <v>205</v>
      </c>
      <c r="M7" s="145">
        <f>Summary!L5</f>
        <v>220</v>
      </c>
      <c r="N7" s="145">
        <f>Summary!M5</f>
        <v>235</v>
      </c>
      <c r="O7" s="145">
        <f>Summary!N5</f>
        <v>250</v>
      </c>
      <c r="P7" s="146"/>
      <c r="Q7" s="147">
        <f>Summary!P5</f>
        <v>204</v>
      </c>
      <c r="R7" s="148"/>
    </row>
    <row r="8">
      <c r="A8" s="149" t="s">
        <v>71</v>
      </c>
      <c r="B8" s="150">
        <v>30.0</v>
      </c>
      <c r="C8" s="17" t="s">
        <v>72</v>
      </c>
      <c r="D8" s="151">
        <v>0.9</v>
      </c>
      <c r="E8" s="152">
        <f t="shared" ref="E8:O8" si="1">$B8*E$7*$D$8</f>
        <v>2700</v>
      </c>
      <c r="F8" s="152">
        <f t="shared" si="1"/>
        <v>3105</v>
      </c>
      <c r="G8" s="152">
        <f t="shared" si="1"/>
        <v>3510</v>
      </c>
      <c r="H8" s="152">
        <f t="shared" si="1"/>
        <v>3915</v>
      </c>
      <c r="I8" s="152">
        <f t="shared" si="1"/>
        <v>4320</v>
      </c>
      <c r="J8" s="152">
        <f t="shared" si="1"/>
        <v>4725</v>
      </c>
      <c r="K8" s="152">
        <f t="shared" si="1"/>
        <v>5130</v>
      </c>
      <c r="L8" s="152">
        <f t="shared" si="1"/>
        <v>5535</v>
      </c>
      <c r="M8" s="152">
        <f t="shared" si="1"/>
        <v>5940</v>
      </c>
      <c r="N8" s="152">
        <f t="shared" si="1"/>
        <v>6345</v>
      </c>
      <c r="O8" s="152">
        <f t="shared" si="1"/>
        <v>6750</v>
      </c>
      <c r="P8" s="64"/>
      <c r="Q8" s="152">
        <f>$B8*Q$7*$D$8</f>
        <v>5508</v>
      </c>
      <c r="R8" s="153"/>
    </row>
    <row r="9">
      <c r="A9" s="149" t="s">
        <v>73</v>
      </c>
      <c r="B9" s="150">
        <v>33.0</v>
      </c>
      <c r="C9" s="17" t="s">
        <v>72</v>
      </c>
      <c r="D9" s="151">
        <v>0.05</v>
      </c>
      <c r="E9" s="152">
        <f t="shared" ref="E9:O9" si="2">$B9*E$7*$D$9</f>
        <v>165</v>
      </c>
      <c r="F9" s="152">
        <f t="shared" si="2"/>
        <v>189.75</v>
      </c>
      <c r="G9" s="152">
        <f t="shared" si="2"/>
        <v>214.5</v>
      </c>
      <c r="H9" s="152">
        <f t="shared" si="2"/>
        <v>239.25</v>
      </c>
      <c r="I9" s="152">
        <f t="shared" si="2"/>
        <v>264</v>
      </c>
      <c r="J9" s="152">
        <f t="shared" si="2"/>
        <v>288.75</v>
      </c>
      <c r="K9" s="152">
        <f t="shared" si="2"/>
        <v>313.5</v>
      </c>
      <c r="L9" s="152">
        <f t="shared" si="2"/>
        <v>338.25</v>
      </c>
      <c r="M9" s="152">
        <f t="shared" si="2"/>
        <v>363</v>
      </c>
      <c r="N9" s="152">
        <f t="shared" si="2"/>
        <v>387.75</v>
      </c>
      <c r="O9" s="152">
        <f t="shared" si="2"/>
        <v>412.5</v>
      </c>
      <c r="P9" s="64"/>
      <c r="Q9" s="152">
        <f>$B9*Q$7*$D$9</f>
        <v>336.6</v>
      </c>
      <c r="R9" s="153"/>
    </row>
    <row r="10">
      <c r="A10" s="154" t="s">
        <v>74</v>
      </c>
      <c r="B10" s="155">
        <v>35.0</v>
      </c>
      <c r="C10" s="156" t="s">
        <v>72</v>
      </c>
      <c r="D10" s="157">
        <v>0.05</v>
      </c>
      <c r="E10" s="158">
        <f t="shared" ref="E10:O10" si="3">$B10*E$7*$D$10</f>
        <v>175</v>
      </c>
      <c r="F10" s="158">
        <f t="shared" si="3"/>
        <v>201.25</v>
      </c>
      <c r="G10" s="158">
        <f t="shared" si="3"/>
        <v>227.5</v>
      </c>
      <c r="H10" s="158">
        <f t="shared" si="3"/>
        <v>253.75</v>
      </c>
      <c r="I10" s="158">
        <f t="shared" si="3"/>
        <v>280</v>
      </c>
      <c r="J10" s="158">
        <f t="shared" si="3"/>
        <v>306.25</v>
      </c>
      <c r="K10" s="158">
        <f t="shared" si="3"/>
        <v>332.5</v>
      </c>
      <c r="L10" s="158">
        <f t="shared" si="3"/>
        <v>358.75</v>
      </c>
      <c r="M10" s="158">
        <f t="shared" si="3"/>
        <v>385</v>
      </c>
      <c r="N10" s="158">
        <f t="shared" si="3"/>
        <v>411.25</v>
      </c>
      <c r="O10" s="158">
        <f t="shared" si="3"/>
        <v>437.5</v>
      </c>
      <c r="P10" s="159"/>
      <c r="Q10" s="158">
        <f>$B10*Q$7*$D$10</f>
        <v>357</v>
      </c>
      <c r="R10" s="160"/>
    </row>
    <row r="11">
      <c r="A11" s="149" t="s">
        <v>75</v>
      </c>
      <c r="B11" s="161">
        <f>8*10</f>
        <v>80</v>
      </c>
      <c r="C11" s="17" t="s">
        <v>76</v>
      </c>
      <c r="D11" s="151">
        <v>1.0</v>
      </c>
      <c r="E11" s="152">
        <f>SUM(SWITCH($C11,"one time fee", $B11, "per person", sum($B11*E$7), "per night", $B11*Summary!$C$23, "per person per night", Summary!$C$23*$B11*E$7, "per day", $B11*Summary!$C$24, "-", "")*$D11)</f>
        <v>80</v>
      </c>
      <c r="F11" s="152">
        <f>SUM(SWITCH($C11,"one time fee", $B11, "per person", sum($B11*F$7), "per night", $B11*Summary!$C$23, "per person per night", Summary!$C$23*$B11*F$7, "per day", $B11*Summary!$C$24, "-", "")*$D11)</f>
        <v>80</v>
      </c>
      <c r="G11" s="152">
        <f>SUM(SWITCH($C11,"one time fee", $B11, "per person", sum($B11*G$7), "per night", $B11*Summary!$C$23, "per person per night", Summary!$C$23*$B11*G$7, "per day", $B11*Summary!$C$24, "-", "")*$D11)</f>
        <v>80</v>
      </c>
      <c r="H11" s="152">
        <f>SUM(SWITCH($C11,"one time fee", $B11, "per person", sum($B11*H$7), "per night", $B11*Summary!$C$23, "per person per night", Summary!$C$23*$B11*H$7, "per day", $B11*Summary!$C$24, "-", "")*$D11)</f>
        <v>80</v>
      </c>
      <c r="I11" s="152">
        <f>SUM(SWITCH($C11,"one time fee", $B11, "per person", sum($B11*I$7), "per night", $B11*Summary!$C$23, "per person per night", Summary!$C$23*$B11*I$7, "per day", $B11*Summary!$C$24, "-", "")*$D11)</f>
        <v>80</v>
      </c>
      <c r="J11" s="152">
        <f>SUM(SWITCH($C11,"one time fee", $B11, "per person", sum($B11*J$7), "per night", $B11*Summary!$C$23, "per person per night", Summary!$C$23*$B11*J$7, "per day", $B11*Summary!$C$24, "-", "")*$D11)</f>
        <v>80</v>
      </c>
      <c r="K11" s="152">
        <f>SUM(SWITCH($C11,"one time fee", $B11, "per person", sum($B11*K$7), "per night", $B11*Summary!$C$23, "per person per night", Summary!$C$23*$B11*K$7, "per day", $B11*Summary!$C$24, "-", "")*$D11)</f>
        <v>80</v>
      </c>
      <c r="L11" s="152">
        <f>SUM(SWITCH($C11,"one time fee", $B11, "per person", sum($B11*L$7), "per night", $B11*Summary!$C$23, "per person per night", Summary!$C$23*$B11*L$7, "per day", $B11*Summary!$C$24, "-", "")*$D11)</f>
        <v>80</v>
      </c>
      <c r="M11" s="152">
        <f>SUM(SWITCH($C11,"one time fee", $B11, "per person", sum($B11*M$7), "per night", $B11*Summary!$C$23, "per person per night", Summary!$C$23*$B11*M$7, "per day", $B11*Summary!$C$24, "-", "")*$D11)</f>
        <v>80</v>
      </c>
      <c r="N11" s="152">
        <f>SUM(SWITCH($C11,"one time fee", $B11, "per person", sum($B11*N$7), "per night", $B11*Summary!$C$23, "per person per night", Summary!$C$23*$B11*N$7, "per day", $B11*Summary!$C$24, "-", "")*$D11)</f>
        <v>80</v>
      </c>
      <c r="O11" s="152">
        <f>SUM(SWITCH($C11,"one time fee", $B11, "per person", sum($B11*O$7), "per night", $B11*Summary!$C$23, "per person per night", Summary!$C$23*$B11*O$7, "per day", $B11*Summary!$C$24, "-", "")*$D11)</f>
        <v>80</v>
      </c>
      <c r="P11" s="64"/>
      <c r="Q11" s="152">
        <f>SUM(SWITCH($C11,"one time fee", $B11, "per person", sum($B11*Q$7), "per night", $B11*Summary!$C$23, "per person per night", Summary!$C$23*$B11*Q$7, "per day", $B11*Summary!$C$24, "-", "")*$D11)</f>
        <v>80</v>
      </c>
      <c r="R11" s="162" t="s">
        <v>77</v>
      </c>
    </row>
    <row r="12">
      <c r="A12" s="149" t="s">
        <v>78</v>
      </c>
      <c r="B12" s="161">
        <v>5.0</v>
      </c>
      <c r="C12" s="17" t="s">
        <v>72</v>
      </c>
      <c r="D12" s="151">
        <v>0.8</v>
      </c>
      <c r="E12" s="152">
        <f>SUM(SWITCH($C12,"one time fee", $B12, "per person", sum($B12*E$7), "per night", $B12*Summary!$C$23, "per person per night", Summary!$C$23*$B12*E$7, "per day", $B12*Summary!$C$24, "-", "")*$D12)</f>
        <v>400</v>
      </c>
      <c r="F12" s="152">
        <f>SUM(SWITCH($C12,"one time fee", $B12, "per person", sum($B12*F$7), "per night", $B12*Summary!$C$23, "per person per night", Summary!$C$23*$B12*F$7, "per day", $B12*Summary!$C$24, "-", "")*$D12)</f>
        <v>460</v>
      </c>
      <c r="G12" s="152">
        <f>SUM(SWITCH($C12,"one time fee", $B12, "per person", sum($B12*G$7), "per night", $B12*Summary!$C$23, "per person per night", Summary!$C$23*$B12*G$7, "per day", $B12*Summary!$C$24, "-", "")*$D12)</f>
        <v>520</v>
      </c>
      <c r="H12" s="152">
        <f>SUM(SWITCH($C12,"one time fee", $B12, "per person", sum($B12*H$7), "per night", $B12*Summary!$C$23, "per person per night", Summary!$C$23*$B12*H$7, "per day", $B12*Summary!$C$24, "-", "")*$D12)</f>
        <v>580</v>
      </c>
      <c r="I12" s="152">
        <f>SUM(SWITCH($C12,"one time fee", $B12, "per person", sum($B12*I$7), "per night", $B12*Summary!$C$23, "per person per night", Summary!$C$23*$B12*I$7, "per day", $B12*Summary!$C$24, "-", "")*$D12)</f>
        <v>640</v>
      </c>
      <c r="J12" s="152">
        <f>SUM(SWITCH($C12,"one time fee", $B12, "per person", sum($B12*J$7), "per night", $B12*Summary!$C$23, "per person per night", Summary!$C$23*$B12*J$7, "per day", $B12*Summary!$C$24, "-", "")*$D12)</f>
        <v>700</v>
      </c>
      <c r="K12" s="152">
        <f>SUM(SWITCH($C12,"one time fee", $B12, "per person", sum($B12*K$7), "per night", $B12*Summary!$C$23, "per person per night", Summary!$C$23*$B12*K$7, "per day", $B12*Summary!$C$24, "-", "")*$D12)</f>
        <v>760</v>
      </c>
      <c r="L12" s="152">
        <f>SUM(SWITCH($C12,"one time fee", $B12, "per person", sum($B12*L$7), "per night", $B12*Summary!$C$23, "per person per night", Summary!$C$23*$B12*L$7, "per day", $B12*Summary!$C$24, "-", "")*$D12)</f>
        <v>820</v>
      </c>
      <c r="M12" s="152">
        <f>SUM(SWITCH($C12,"one time fee", $B12, "per person", sum($B12*M$7), "per night", $B12*Summary!$C$23, "per person per night", Summary!$C$23*$B12*M$7, "per day", $B12*Summary!$C$24, "-", "")*$D12)</f>
        <v>880</v>
      </c>
      <c r="N12" s="152">
        <f>SUM(SWITCH($C12,"one time fee", $B12, "per person", sum($B12*N$7), "per night", $B12*Summary!$C$23, "per person per night", Summary!$C$23*$B12*N$7, "per day", $B12*Summary!$C$24, "-", "")*$D12)</f>
        <v>940</v>
      </c>
      <c r="O12" s="152">
        <f>SUM(SWITCH($C12,"one time fee", $B12, "per person", sum($B12*O$7), "per night", $B12*Summary!$C$23, "per person per night", Summary!$C$23*$B12*O$7, "per day", $B12*Summary!$C$24, "-", "")*$D12)</f>
        <v>1000</v>
      </c>
      <c r="P12" s="64"/>
      <c r="Q12" s="152">
        <f>SUM(SWITCH($C12,"one time fee", $B12, "per person", sum($B12*Q$7), "per night", $B12*Summary!$C$23, "per person per night", Summary!$C$23*$B12*Q$7, "per day", $B12*Summary!$C$24, "-", "")*$D12)</f>
        <v>816</v>
      </c>
      <c r="R12" s="162" t="s">
        <v>79</v>
      </c>
    </row>
    <row r="13">
      <c r="A13" s="149" t="s">
        <v>80</v>
      </c>
      <c r="B13" s="161">
        <v>0.0</v>
      </c>
      <c r="C13" s="17" t="s">
        <v>76</v>
      </c>
      <c r="D13" s="151">
        <v>1.0</v>
      </c>
      <c r="E13" s="152">
        <f>SUM(SWITCH($C13,"one time fee", $B13, "per person", sum($B13*E$7), "per night", $B13*Summary!$C$23, "per person per night", Summary!$C$23*$B13*E$7, "per day", $B13*Summary!$C$24, "-", "")*$D13)</f>
        <v>0</v>
      </c>
      <c r="F13" s="152">
        <f>SUM(SWITCH($C13,"one time fee", $B13, "per person", sum($B13*F$7), "per night", $B13*Summary!$C$23, "per person per night", Summary!$C$23*$B13*F$7, "per day", $B13*Summary!$C$24, "-", "")*$D13)</f>
        <v>0</v>
      </c>
      <c r="G13" s="152">
        <f>SUM(SWITCH($C13,"one time fee", $B13, "per person", sum($B13*G$7), "per night", $B13*Summary!$C$23, "per person per night", Summary!$C$23*$B13*G$7, "per day", $B13*Summary!$C$24, "-", "")*$D13)</f>
        <v>0</v>
      </c>
      <c r="H13" s="152">
        <f>SUM(SWITCH($C13,"one time fee", $B13, "per person", sum($B13*H$7), "per night", $B13*Summary!$C$23, "per person per night", Summary!$C$23*$B13*H$7, "per day", $B13*Summary!$C$24, "-", "")*$D13)</f>
        <v>0</v>
      </c>
      <c r="I13" s="152">
        <f>SUM(SWITCH($C13,"one time fee", $B13, "per person", sum($B13*I$7), "per night", $B13*Summary!$C$23, "per person per night", Summary!$C$23*$B13*I$7, "per day", $B13*Summary!$C$24, "-", "")*$D13)</f>
        <v>0</v>
      </c>
      <c r="J13" s="152">
        <f>SUM(SWITCH($C13,"one time fee", $B13, "per person", sum($B13*J$7), "per night", $B13*Summary!$C$23, "per person per night", Summary!$C$23*$B13*J$7, "per day", $B13*Summary!$C$24, "-", "")*$D13)</f>
        <v>0</v>
      </c>
      <c r="K13" s="152">
        <f>SUM(SWITCH($C13,"one time fee", $B13, "per person", sum($B13*K$7), "per night", $B13*Summary!$C$23, "per person per night", Summary!$C$23*$B13*K$7, "per day", $B13*Summary!$C$24, "-", "")*$D13)</f>
        <v>0</v>
      </c>
      <c r="L13" s="152">
        <f>SUM(SWITCH($C13,"one time fee", $B13, "per person", sum($B13*L$7), "per night", $B13*Summary!$C$23, "per person per night", Summary!$C$23*$B13*L$7, "per day", $B13*Summary!$C$24, "-", "")*$D13)</f>
        <v>0</v>
      </c>
      <c r="M13" s="152">
        <f>SUM(SWITCH($C13,"one time fee", $B13, "per person", sum($B13*M$7), "per night", $B13*Summary!$C$23, "per person per night", Summary!$C$23*$B13*M$7, "per day", $B13*Summary!$C$24, "-", "")*$D13)</f>
        <v>0</v>
      </c>
      <c r="N13" s="152">
        <f>SUM(SWITCH($C13,"one time fee", $B13, "per person", sum($B13*N$7), "per night", $B13*Summary!$C$23, "per person per night", Summary!$C$23*$B13*N$7, "per day", $B13*Summary!$C$24, "-", "")*$D13)</f>
        <v>0</v>
      </c>
      <c r="O13" s="152">
        <f>SUM(SWITCH($C13,"one time fee", $B13, "per person", sum($B13*O$7), "per night", $B13*Summary!$C$23, "per person per night", Summary!$C$23*$B13*O$7, "per day", $B13*Summary!$C$24, "-", "")*$D13)</f>
        <v>0</v>
      </c>
      <c r="P13" s="64"/>
      <c r="Q13" s="152">
        <f>SUM(SWITCH($C13,"one time fee", $B13, "per person", sum($B13*Q$7), "per night", $B13*Summary!$C$23, "per person per night", Summary!$C$23*$B13*Q$7, "per day", $B13*Summary!$C$24, "-", "")*$D13)</f>
        <v>0</v>
      </c>
      <c r="R13" s="162" t="s">
        <v>81</v>
      </c>
    </row>
    <row r="14">
      <c r="A14" s="149" t="s">
        <v>82</v>
      </c>
      <c r="B14" s="161">
        <v>0.0</v>
      </c>
      <c r="C14" s="17" t="s">
        <v>76</v>
      </c>
      <c r="D14" s="151">
        <v>1.0</v>
      </c>
      <c r="E14" s="152">
        <f>SUM(SWITCH($C14,"one time fee", $B14, "per person", sum($B14*E$7), "per night", $B14*Summary!$C$23, "per person per night", Summary!$C$23*$B14*E$7, "per day", $B14*Summary!$C$24, "-", "")*$D14)</f>
        <v>0</v>
      </c>
      <c r="F14" s="152">
        <f>SUM(SWITCH($C14,"one time fee", $B14, "per person", sum($B14*F$7), "per night", $B14*Summary!$C$23, "per person per night", Summary!$C$23*$B14*F$7, "per day", $B14*Summary!$C$24, "-", "")*$D14)</f>
        <v>0</v>
      </c>
      <c r="G14" s="152">
        <f>SUM(SWITCH($C14,"one time fee", $B14, "per person", sum($B14*G$7), "per night", $B14*Summary!$C$23, "per person per night", Summary!$C$23*$B14*G$7, "per day", $B14*Summary!$C$24, "-", "")*$D14)</f>
        <v>0</v>
      </c>
      <c r="H14" s="152">
        <f>SUM(SWITCH($C14,"one time fee", $B14, "per person", sum($B14*H$7), "per night", $B14*Summary!$C$23, "per person per night", Summary!$C$23*$B14*H$7, "per day", $B14*Summary!$C$24, "-", "")*$D14)</f>
        <v>0</v>
      </c>
      <c r="I14" s="152">
        <f>SUM(SWITCH($C14,"one time fee", $B14, "per person", sum($B14*I$7), "per night", $B14*Summary!$C$23, "per person per night", Summary!$C$23*$B14*I$7, "per day", $B14*Summary!$C$24, "-", "")*$D14)</f>
        <v>0</v>
      </c>
      <c r="J14" s="152">
        <f>SUM(SWITCH($C14,"one time fee", $B14, "per person", sum($B14*J$7), "per night", $B14*Summary!$C$23, "per person per night", Summary!$C$23*$B14*J$7, "per day", $B14*Summary!$C$24, "-", "")*$D14)</f>
        <v>0</v>
      </c>
      <c r="K14" s="152">
        <f>SUM(SWITCH($C14,"one time fee", $B14, "per person", sum($B14*K$7), "per night", $B14*Summary!$C$23, "per person per night", Summary!$C$23*$B14*K$7, "per day", $B14*Summary!$C$24, "-", "")*$D14)</f>
        <v>0</v>
      </c>
      <c r="L14" s="152">
        <f>SUM(SWITCH($C14,"one time fee", $B14, "per person", sum($B14*L$7), "per night", $B14*Summary!$C$23, "per person per night", Summary!$C$23*$B14*L$7, "per day", $B14*Summary!$C$24, "-", "")*$D14)</f>
        <v>0</v>
      </c>
      <c r="M14" s="152">
        <f>SUM(SWITCH($C14,"one time fee", $B14, "per person", sum($B14*M$7), "per night", $B14*Summary!$C$23, "per person per night", Summary!$C$23*$B14*M$7, "per day", $B14*Summary!$C$24, "-", "")*$D14)</f>
        <v>0</v>
      </c>
      <c r="N14" s="152">
        <f>SUM(SWITCH($C14,"one time fee", $B14, "per person", sum($B14*N$7), "per night", $B14*Summary!$C$23, "per person per night", Summary!$C$23*$B14*N$7, "per day", $B14*Summary!$C$24, "-", "")*$D14)</f>
        <v>0</v>
      </c>
      <c r="O14" s="152">
        <f>SUM(SWITCH($C14,"one time fee", $B14, "per person", sum($B14*O$7), "per night", $B14*Summary!$C$23, "per person per night", Summary!$C$23*$B14*O$7, "per day", $B14*Summary!$C$24, "-", "")*$D14)</f>
        <v>0</v>
      </c>
      <c r="P14" s="64"/>
      <c r="Q14" s="152">
        <f>SUM(SWITCH($C14,"one time fee", $B14, "per person", sum($B14*Q$7), "per night", $B14*Summary!$C$23, "per person per night", Summary!$C$23*$B14*Q$7, "per day", $B14*Summary!$C$24, "-", "")*$D14)</f>
        <v>0</v>
      </c>
      <c r="R14" s="162" t="s">
        <v>83</v>
      </c>
    </row>
    <row r="15">
      <c r="A15" s="163"/>
      <c r="B15" s="164">
        <v>0.0</v>
      </c>
      <c r="C15" s="165" t="s">
        <v>76</v>
      </c>
      <c r="D15" s="166">
        <v>1.0</v>
      </c>
      <c r="E15" s="152">
        <f>SUM(SWITCH($C15,"one time fee", $B15, "per person", sum($B15*E$7), "per night", $B15*Summary!$C$23, "per person per night", Summary!$C$23*$B15*E$7, "per day", $B15*Summary!$C$24, "-", "")*$D15)</f>
        <v>0</v>
      </c>
      <c r="F15" s="152">
        <f>SUM(SWITCH($C15,"one time fee", $B15, "per person", sum($B15*F$7), "per night", $B15*Summary!$C$23, "per person per night", Summary!$C$23*$B15*F$7, "per day", $B15*Summary!$C$24, "-", "")*$D15)</f>
        <v>0</v>
      </c>
      <c r="G15" s="152">
        <f>SUM(SWITCH($C15,"one time fee", $B15, "per person", sum($B15*G$7), "per night", $B15*Summary!$C$23, "per person per night", Summary!$C$23*$B15*G$7, "per day", $B15*Summary!$C$24, "-", "")*$D15)</f>
        <v>0</v>
      </c>
      <c r="H15" s="152">
        <f>SUM(SWITCH($C15,"one time fee", $B15, "per person", sum($B15*H$7), "per night", $B15*Summary!$C$23, "per person per night", Summary!$C$23*$B15*H$7, "per day", $B15*Summary!$C$24, "-", "")*$D15)</f>
        <v>0</v>
      </c>
      <c r="I15" s="152">
        <f>SUM(SWITCH($C15,"one time fee", $B15, "per person", sum($B15*I$7), "per night", $B15*Summary!$C$23, "per person per night", Summary!$C$23*$B15*I$7, "per day", $B15*Summary!$C$24, "-", "")*$D15)</f>
        <v>0</v>
      </c>
      <c r="J15" s="152">
        <f>SUM(SWITCH($C15,"one time fee", $B15, "per person", sum($B15*J$7), "per night", $B15*Summary!$C$23, "per person per night", Summary!$C$23*$B15*J$7, "per day", $B15*Summary!$C$24, "-", "")*$D15)</f>
        <v>0</v>
      </c>
      <c r="K15" s="152">
        <f>SUM(SWITCH($C15,"one time fee", $B15, "per person", sum($B15*K$7), "per night", $B15*Summary!$C$23, "per person per night", Summary!$C$23*$B15*K$7, "per day", $B15*Summary!$C$24, "-", "")*$D15)</f>
        <v>0</v>
      </c>
      <c r="L15" s="152">
        <f>SUM(SWITCH($C15,"one time fee", $B15, "per person", sum($B15*L$7), "per night", $B15*Summary!$C$23, "per person per night", Summary!$C$23*$B15*L$7, "per day", $B15*Summary!$C$24, "-", "")*$D15)</f>
        <v>0</v>
      </c>
      <c r="M15" s="152">
        <f>SUM(SWITCH($C15,"one time fee", $B15, "per person", sum($B15*M$7), "per night", $B15*Summary!$C$23, "per person per night", Summary!$C$23*$B15*M$7, "per day", $B15*Summary!$C$24, "-", "")*$D15)</f>
        <v>0</v>
      </c>
      <c r="N15" s="152">
        <f>SUM(SWITCH($C15,"one time fee", $B15, "per person", sum($B15*N$7), "per night", $B15*Summary!$C$23, "per person per night", Summary!$C$23*$B15*N$7, "per day", $B15*Summary!$C$24, "-", "")*$D15)</f>
        <v>0</v>
      </c>
      <c r="O15" s="152">
        <f>SUM(SWITCH($C15,"one time fee", $B15, "per person", sum($B15*O$7), "per night", $B15*Summary!$C$23, "per person per night", Summary!$C$23*$B15*O$7, "per day", $B15*Summary!$C$24, "-", "")*$D15)</f>
        <v>0</v>
      </c>
      <c r="P15" s="64"/>
      <c r="Q15" s="152">
        <f>SUM(SWITCH($C15,"one time fee", $B15, "per person", sum($B15*Q$7), "per night", $B15*Summary!$C$23, "per person per night", Summary!$C$23*$B15*Q$7, "per day", $B15*Summary!$C$24, "-", "")*$D15)</f>
        <v>0</v>
      </c>
      <c r="R15" s="167"/>
    </row>
    <row r="16">
      <c r="A16" s="163"/>
      <c r="B16" s="164">
        <v>0.0</v>
      </c>
      <c r="C16" s="165" t="s">
        <v>76</v>
      </c>
      <c r="D16" s="166">
        <v>1.0</v>
      </c>
      <c r="E16" s="152">
        <f>SUM(SWITCH($C16,"one time fee", $B16, "per person", sum($B16*E$7), "per night", $B16*Summary!$C$23, "per person per night", Summary!$C$23*$B16*E$7, "per day", $B16*Summary!$C$24, "-", "")*$D16)</f>
        <v>0</v>
      </c>
      <c r="F16" s="152">
        <f>SUM(SWITCH($C16,"one time fee", $B16, "per person", sum($B16*F$7), "per night", $B16*Summary!$C$23, "per person per night", Summary!$C$23*$B16*F$7, "per day", $B16*Summary!$C$24, "-", "")*$D16)</f>
        <v>0</v>
      </c>
      <c r="G16" s="152">
        <f>SUM(SWITCH($C16,"one time fee", $B16, "per person", sum($B16*G$7), "per night", $B16*Summary!$C$23, "per person per night", Summary!$C$23*$B16*G$7, "per day", $B16*Summary!$C$24, "-", "")*$D16)</f>
        <v>0</v>
      </c>
      <c r="H16" s="152">
        <f>SUM(SWITCH($C16,"one time fee", $B16, "per person", sum($B16*H$7), "per night", $B16*Summary!$C$23, "per person per night", Summary!$C$23*$B16*H$7, "per day", $B16*Summary!$C$24, "-", "")*$D16)</f>
        <v>0</v>
      </c>
      <c r="I16" s="152">
        <f>SUM(SWITCH($C16,"one time fee", $B16, "per person", sum($B16*I$7), "per night", $B16*Summary!$C$23, "per person per night", Summary!$C$23*$B16*I$7, "per day", $B16*Summary!$C$24, "-", "")*$D16)</f>
        <v>0</v>
      </c>
      <c r="J16" s="152">
        <f>SUM(SWITCH($C16,"one time fee", $B16, "per person", sum($B16*J$7), "per night", $B16*Summary!$C$23, "per person per night", Summary!$C$23*$B16*J$7, "per day", $B16*Summary!$C$24, "-", "")*$D16)</f>
        <v>0</v>
      </c>
      <c r="K16" s="152">
        <f>SUM(SWITCH($C16,"one time fee", $B16, "per person", sum($B16*K$7), "per night", $B16*Summary!$C$23, "per person per night", Summary!$C$23*$B16*K$7, "per day", $B16*Summary!$C$24, "-", "")*$D16)</f>
        <v>0</v>
      </c>
      <c r="L16" s="152">
        <f>SUM(SWITCH($C16,"one time fee", $B16, "per person", sum($B16*L$7), "per night", $B16*Summary!$C$23, "per person per night", Summary!$C$23*$B16*L$7, "per day", $B16*Summary!$C$24, "-", "")*$D16)</f>
        <v>0</v>
      </c>
      <c r="M16" s="152">
        <f>SUM(SWITCH($C16,"one time fee", $B16, "per person", sum($B16*M$7), "per night", $B16*Summary!$C$23, "per person per night", Summary!$C$23*$B16*M$7, "per day", $B16*Summary!$C$24, "-", "")*$D16)</f>
        <v>0</v>
      </c>
      <c r="N16" s="152">
        <f>SUM(SWITCH($C16,"one time fee", $B16, "per person", sum($B16*N$7), "per night", $B16*Summary!$C$23, "per person per night", Summary!$C$23*$B16*N$7, "per day", $B16*Summary!$C$24, "-", "")*$D16)</f>
        <v>0</v>
      </c>
      <c r="O16" s="152">
        <f>SUM(SWITCH($C16,"one time fee", $B16, "per person", sum($B16*O$7), "per night", $B16*Summary!$C$23, "per person per night", Summary!$C$23*$B16*O$7, "per day", $B16*Summary!$C$24, "-", "")*$D16)</f>
        <v>0</v>
      </c>
      <c r="P16" s="64"/>
      <c r="Q16" s="152">
        <f>SUM(SWITCH($C16,"one time fee", $B16, "per person", sum($B16*Q$7), "per night", $B16*Summary!$C$23, "per person per night", Summary!$C$23*$B16*Q$7, "per day", $B16*Summary!$C$24, "-", "")*$D16)</f>
        <v>0</v>
      </c>
      <c r="R16" s="167"/>
    </row>
    <row r="17">
      <c r="A17" s="149"/>
      <c r="B17" s="161">
        <v>0.0</v>
      </c>
      <c r="C17" s="17" t="s">
        <v>76</v>
      </c>
      <c r="D17" s="151">
        <v>1.0</v>
      </c>
      <c r="E17" s="152">
        <f>SUM(SWITCH($C17,"one time fee", $B17, "per person", sum($B17*E$7), "per night", $B17*Summary!$C$23, "per person per night", Summary!$C$23*$B17*E$7, "per day", $B17*Summary!$C$24, "-", "")*$D17)</f>
        <v>0</v>
      </c>
      <c r="F17" s="152">
        <f>SUM(SWITCH($C17,"one time fee", $B17, "per person", sum($B17*F$7), "per night", $B17*Summary!$C$23, "per person per night", Summary!$C$23*$B17*F$7, "per day", $B17*Summary!$C$24, "-", "")*$D17)</f>
        <v>0</v>
      </c>
      <c r="G17" s="152">
        <f>SUM(SWITCH($C17,"one time fee", $B17, "per person", sum($B17*G$7), "per night", $B17*Summary!$C$23, "per person per night", Summary!$C$23*$B17*G$7, "per day", $B17*Summary!$C$24, "-", "")*$D17)</f>
        <v>0</v>
      </c>
      <c r="H17" s="152">
        <f>SUM(SWITCH($C17,"one time fee", $B17, "per person", sum($B17*H$7), "per night", $B17*Summary!$C$23, "per person per night", Summary!$C$23*$B17*H$7, "per day", $B17*Summary!$C$24, "-", "")*$D17)</f>
        <v>0</v>
      </c>
      <c r="I17" s="152">
        <f>SUM(SWITCH($C17,"one time fee", $B17, "per person", sum($B17*I$7), "per night", $B17*Summary!$C$23, "per person per night", Summary!$C$23*$B17*I$7, "per day", $B17*Summary!$C$24, "-", "")*$D17)</f>
        <v>0</v>
      </c>
      <c r="J17" s="152">
        <f>SUM(SWITCH($C17,"one time fee", $B17, "per person", sum($B17*J$7), "per night", $B17*Summary!$C$23, "per person per night", Summary!$C$23*$B17*J$7, "per day", $B17*Summary!$C$24, "-", "")*$D17)</f>
        <v>0</v>
      </c>
      <c r="K17" s="152">
        <f>SUM(SWITCH($C17,"one time fee", $B17, "per person", sum($B17*K$7), "per night", $B17*Summary!$C$23, "per person per night", Summary!$C$23*$B17*K$7, "per day", $B17*Summary!$C$24, "-", "")*$D17)</f>
        <v>0</v>
      </c>
      <c r="L17" s="152">
        <f>SUM(SWITCH($C17,"one time fee", $B17, "per person", sum($B17*L$7), "per night", $B17*Summary!$C$23, "per person per night", Summary!$C$23*$B17*L$7, "per day", $B17*Summary!$C$24, "-", "")*$D17)</f>
        <v>0</v>
      </c>
      <c r="M17" s="152">
        <f>SUM(SWITCH($C17,"one time fee", $B17, "per person", sum($B17*M$7), "per night", $B17*Summary!$C$23, "per person per night", Summary!$C$23*$B17*M$7, "per day", $B17*Summary!$C$24, "-", "")*$D17)</f>
        <v>0</v>
      </c>
      <c r="N17" s="152">
        <f>SUM(SWITCH($C17,"one time fee", $B17, "per person", sum($B17*N$7), "per night", $B17*Summary!$C$23, "per person per night", Summary!$C$23*$B17*N$7, "per day", $B17*Summary!$C$24, "-", "")*$D17)</f>
        <v>0</v>
      </c>
      <c r="O17" s="152">
        <f>SUM(SWITCH($C17,"one time fee", $B17, "per person", sum($B17*O$7), "per night", $B17*Summary!$C$23, "per person per night", Summary!$C$23*$B17*O$7, "per day", $B17*Summary!$C$24, "-", "")*$D17)</f>
        <v>0</v>
      </c>
      <c r="P17" s="64"/>
      <c r="Q17" s="152">
        <f>SUM(SWITCH($C17,"one time fee", $B17, "per person", sum($B17*Q$7), "per night", $B17*Summary!$C$23, "per person per night", Summary!$C$23*$B17*Q$7, "per day", $B17*Summary!$C$24, "-", "")*$D17)</f>
        <v>0</v>
      </c>
      <c r="R17" s="153"/>
    </row>
    <row r="18" hidden="1">
      <c r="A18" s="168" t="s">
        <v>84</v>
      </c>
      <c r="B18" s="169">
        <v>0.0</v>
      </c>
      <c r="C18" s="170" t="s">
        <v>85</v>
      </c>
      <c r="D18" s="171"/>
      <c r="E18" s="152">
        <f>SWITCH($C18,"one time fee", $B18, "per person", sum($B18*E$7), "per night", $B18*Summary!$C$23, "per person per night", Summary!$C$23*$B18*E$7, "per day", $B18*Summary!$C$24, "-", 0)</f>
        <v>0</v>
      </c>
      <c r="F18" s="152">
        <f>SWITCH($C18,"one time fee", $B18, "per person", sum($B18*F$7), "per night", $B18*Summary!$C$23, "per person per night", Summary!$C$23*$B18*F$7, "per day", $B18*Summary!$C$24, "-", 0)</f>
        <v>0</v>
      </c>
      <c r="G18" s="152">
        <f>SWITCH($C18,"one time fee", $B18, "per person", sum($B18*G$7), "per night", $B18*Summary!$C$23, "per person per night", Summary!$C$23*$B18*G$7, "per day", $B18*Summary!$C$24, "-", 0)</f>
        <v>0</v>
      </c>
      <c r="H18" s="152">
        <f>SWITCH($C18,"one time fee", $B18, "per person", sum($B18*H$7), "per night", $B18*Summary!$C$23, "per person per night", Summary!$C$23*$B18*H$7, "per day", $B18*Summary!$C$24, "-", 0)</f>
        <v>0</v>
      </c>
      <c r="I18" s="152">
        <f>SWITCH($C18,"one time fee", $B18, "per person", sum($B18*I$7), "per night", $B18*Summary!$C$23, "per person per night", Summary!$C$23*$B18*I$7, "per day", $B18*Summary!$C$24, "-", 0)</f>
        <v>0</v>
      </c>
      <c r="J18" s="152"/>
      <c r="K18" s="152"/>
      <c r="L18" s="152"/>
      <c r="M18" s="152"/>
      <c r="N18" s="152"/>
      <c r="O18" s="152">
        <f>SWITCH($C18,"one time fee", $B18, "per person", sum($B18*O$7), "per night", $B18*Summary!$C$23, "per person per night", Summary!$C$23*$B18*O$7, "per day", $B18*Summary!$C$24, "-", 0)</f>
        <v>0</v>
      </c>
      <c r="P18" s="64"/>
      <c r="Q18" s="152">
        <f>SWITCH($C18,"one time fee", $B18, "per person", sum($B18*Q$7), "per night", $B18*Summary!$C$23, "per person per night", Summary!$C$23*$B18*Q$7, "per day", $B18*Summary!$C$24, "-", 0)</f>
        <v>0</v>
      </c>
      <c r="R18" s="172"/>
    </row>
    <row r="19" hidden="1">
      <c r="A19" s="168" t="s">
        <v>85</v>
      </c>
      <c r="B19" s="169">
        <v>0.0</v>
      </c>
      <c r="C19" s="170" t="s">
        <v>85</v>
      </c>
      <c r="D19" s="171"/>
      <c r="E19" s="152">
        <f>SWITCH($C19,"one time fee", $B19, "per person", sum($B19*E$7), "per night", $B19*Summary!$C$23, "per person per night", Summary!$C$23*$B19*E$7, "per day", $B19*Summary!$C$24, "-", 0)</f>
        <v>0</v>
      </c>
      <c r="F19" s="152">
        <f>SWITCH($C19,"one time fee", $B19, "per person", sum($B19*F$7), "per night", $B19*Summary!$C$23, "per person per night", Summary!$C$23*$B19*F$7, "per day", $B19*Summary!$C$24, "-", 0)</f>
        <v>0</v>
      </c>
      <c r="G19" s="152">
        <f>SWITCH($C19,"one time fee", $B19, "per person", sum($B19*G$7), "per night", $B19*Summary!$C$23, "per person per night", Summary!$C$23*$B19*G$7, "per day", $B19*Summary!$C$24, "-", 0)</f>
        <v>0</v>
      </c>
      <c r="H19" s="152">
        <f>SWITCH($C19,"one time fee", $B19, "per person", sum($B19*H$7), "per night", $B19*Summary!$C$23, "per person per night", Summary!$C$23*$B19*H$7, "per day", $B19*Summary!$C$24, "-", 0)</f>
        <v>0</v>
      </c>
      <c r="I19" s="152">
        <f>SWITCH($C19,"one time fee", $B19, "per person", sum($B19*I$7), "per night", $B19*Summary!$C$23, "per person per night", Summary!$C$23*$B19*I$7, "per day", $B19*Summary!$C$24, "-", 0)</f>
        <v>0</v>
      </c>
      <c r="J19" s="152"/>
      <c r="K19" s="152"/>
      <c r="L19" s="152"/>
      <c r="M19" s="152"/>
      <c r="N19" s="152"/>
      <c r="O19" s="152">
        <f>SWITCH($C19,"one time fee", $B19, "per person", sum($B19*O$7), "per night", $B19*Summary!$C$23, "per person per night", Summary!$C$23*$B19*O$7, "per day", $B19*Summary!$C$24, "-", 0)</f>
        <v>0</v>
      </c>
      <c r="P19" s="64"/>
      <c r="Q19" s="152">
        <f>SWITCH($C19,"one time fee", $B19, "per person", sum($B19*Q$7), "per night", $B19*Summary!$C$23, "per person per night", Summary!$C$23*$B19*Q$7, "per day", $B19*Summary!$C$24, "-", 0)</f>
        <v>0</v>
      </c>
      <c r="R19" s="172"/>
    </row>
    <row r="20" ht="9.0" customHeight="1">
      <c r="A20" s="173"/>
      <c r="B20" s="128"/>
      <c r="C20" s="128"/>
      <c r="D20" s="128"/>
      <c r="E20" s="174"/>
      <c r="F20" s="174"/>
      <c r="G20" s="174"/>
      <c r="H20" s="174"/>
      <c r="I20" s="174"/>
      <c r="J20" s="174"/>
      <c r="K20" s="174"/>
      <c r="L20" s="174"/>
      <c r="M20" s="174"/>
      <c r="N20" s="174"/>
      <c r="O20" s="174"/>
      <c r="P20" s="174"/>
      <c r="Q20" s="174"/>
      <c r="R20" s="175"/>
    </row>
    <row r="21">
      <c r="A21" s="176" t="s">
        <v>86</v>
      </c>
      <c r="B21" s="136"/>
      <c r="C21" s="136"/>
      <c r="D21" s="177"/>
      <c r="E21" s="178" t="s">
        <v>87</v>
      </c>
      <c r="F21" s="136"/>
      <c r="G21" s="136"/>
      <c r="H21" s="136"/>
      <c r="I21" s="136"/>
      <c r="J21" s="136"/>
      <c r="K21" s="136"/>
      <c r="L21" s="136"/>
      <c r="M21" s="136"/>
      <c r="N21" s="136"/>
      <c r="O21" s="136"/>
      <c r="P21" s="136"/>
      <c r="Q21" s="136"/>
      <c r="R21" s="179"/>
    </row>
    <row r="22">
      <c r="A22" s="180" t="s">
        <v>67</v>
      </c>
      <c r="B22" s="181" t="s">
        <v>68</v>
      </c>
      <c r="C22" s="181" t="s">
        <v>69</v>
      </c>
      <c r="D22" s="182" t="s">
        <v>70</v>
      </c>
      <c r="E22" s="183" t="s">
        <v>47</v>
      </c>
      <c r="F22" s="99"/>
      <c r="G22" s="99"/>
      <c r="H22" s="99"/>
      <c r="I22" s="99"/>
      <c r="J22" s="99"/>
      <c r="K22" s="99"/>
      <c r="L22" s="99"/>
      <c r="M22" s="99"/>
      <c r="N22" s="99"/>
      <c r="O22" s="99"/>
      <c r="P22" s="132"/>
      <c r="Q22" s="184" t="s">
        <v>48</v>
      </c>
      <c r="R22" s="185" t="s">
        <v>57</v>
      </c>
    </row>
    <row r="23">
      <c r="A23" s="56"/>
      <c r="B23" s="24"/>
      <c r="C23" s="24"/>
      <c r="D23" s="57"/>
      <c r="E23" s="186">
        <f>Summary!D5</f>
        <v>100</v>
      </c>
      <c r="F23" s="186">
        <f>Summary!E5</f>
        <v>115</v>
      </c>
      <c r="G23" s="186">
        <f>Summary!F5</f>
        <v>130</v>
      </c>
      <c r="H23" s="186">
        <f>Summary!G5</f>
        <v>145</v>
      </c>
      <c r="I23" s="186">
        <f>Summary!H5</f>
        <v>160</v>
      </c>
      <c r="J23" s="186">
        <f>Summary!I5</f>
        <v>175</v>
      </c>
      <c r="K23" s="186">
        <f>Summary!J5</f>
        <v>190</v>
      </c>
      <c r="L23" s="186">
        <f>Summary!K5</f>
        <v>205</v>
      </c>
      <c r="M23" s="186">
        <f>Summary!L5</f>
        <v>220</v>
      </c>
      <c r="N23" s="186">
        <f>Summary!M5</f>
        <v>235</v>
      </c>
      <c r="O23" s="186">
        <f>Summary!N5</f>
        <v>250</v>
      </c>
      <c r="P23" s="146"/>
      <c r="Q23" s="187">
        <f>Summary!P5</f>
        <v>204</v>
      </c>
      <c r="R23" s="148"/>
    </row>
    <row r="24">
      <c r="A24" s="188" t="s">
        <v>88</v>
      </c>
      <c r="B24" s="161">
        <v>20.0</v>
      </c>
      <c r="C24" s="17" t="s">
        <v>76</v>
      </c>
      <c r="D24" s="151">
        <v>1.0</v>
      </c>
      <c r="E24" s="152">
        <f>SUM(SWITCH($C24,"one time fee", $B24, "per person", sum($B24*E$23), "per night", $B24*Summary!$C$23, "per person per night", Summary!$C$23*$B24*E$23, "per day", $B24*Summary!$C$24, "-", "")*$D24)</f>
        <v>20</v>
      </c>
      <c r="F24" s="152">
        <f>SUM(SWITCH($C24,"one time fee", $B24, "per person", sum($B24*F$23), "per night", $B24*Summary!$C$23, "per person per night", Summary!$C$23*$B24*F$23, "per day", $B24*Summary!$C$24, "-", "")*$D24)</f>
        <v>20</v>
      </c>
      <c r="G24" s="152">
        <f>SUM(SWITCH($C24,"one time fee", $B24, "per person", sum($B24*G$23), "per night", $B24*Summary!$C$23, "per person per night", Summary!$C$23*$B24*G$23, "per day", $B24*Summary!$C$24, "-", "")*$D24)</f>
        <v>20</v>
      </c>
      <c r="H24" s="152">
        <f>SUM(SWITCH($C24,"one time fee", $B24, "per person", sum($B24*H$23), "per night", $B24*Summary!$C$23, "per person per night", Summary!$C$23*$B24*H$23, "per day", $B24*Summary!$C$24, "-", "")*$D24)</f>
        <v>20</v>
      </c>
      <c r="I24" s="152">
        <f>SUM(SWITCH($C24,"one time fee", $B24, "per person", sum($B24*I$23), "per night", $B24*Summary!$C$23, "per person per night", Summary!$C$23*$B24*I$23, "per day", $B24*Summary!$C$24, "-", "")*$D24)</f>
        <v>20</v>
      </c>
      <c r="J24" s="152">
        <f>SUM(SWITCH($C24,"one time fee", $B24, "per person", sum($B24*J$23), "per night", $B24*Summary!$C$23, "per person per night", Summary!$C$23*$B24*J$23, "per day", $B24*Summary!$C$24, "-", "")*$D24)</f>
        <v>20</v>
      </c>
      <c r="K24" s="152">
        <f>SUM(SWITCH($C24,"one time fee", $B24, "per person", sum($B24*K$23), "per night", $B24*Summary!$C$23, "per person per night", Summary!$C$23*$B24*K$23, "per day", $B24*Summary!$C$24, "-", "")*$D24)</f>
        <v>20</v>
      </c>
      <c r="L24" s="152">
        <f>SUM(SWITCH($C24,"one time fee", $B24, "per person", sum($B24*L$23), "per night", $B24*Summary!$C$23, "per person per night", Summary!$C$23*$B24*L$23, "per day", $B24*Summary!$C$24, "-", "")*$D24)</f>
        <v>20</v>
      </c>
      <c r="M24" s="152">
        <f>SUM(SWITCH($C24,"one time fee", $B24, "per person", sum($B24*M$23), "per night", $B24*Summary!$C$23, "per person per night", Summary!$C$23*$B24*M$23, "per day", $B24*Summary!$C$24, "-", "")*$D24)</f>
        <v>20</v>
      </c>
      <c r="N24" s="152">
        <f>SUM(SWITCH($C24,"one time fee", $B24, "per person", sum($B24*N$23), "per night", $B24*Summary!$C$23, "per person per night", Summary!$C$23*$B24*N$23, "per day", $B24*Summary!$C$24, "-", "")*$D24)</f>
        <v>20</v>
      </c>
      <c r="O24" s="152">
        <f>SUM(SWITCH($C24,"one time fee", $B24, "per person", sum($B24*O$23), "per night", $B24*Summary!$C$23, "per person per night", Summary!$C$23*$B24*O$23, "per day", $B24*Summary!$C$24, "-", "")*$D24)</f>
        <v>20</v>
      </c>
      <c r="P24" s="64"/>
      <c r="Q24" s="152">
        <f>SUM(SWITCH($C24,"one time fee", $B24, "per person", sum($B24*Q$23), "per night", $B24*Summary!$C$23, "per person per night", Summary!$C$23*$B24*Q$23, "per day", $B24*Summary!$C$24, "-", "")*$D24)</f>
        <v>20</v>
      </c>
      <c r="R24" s="153"/>
    </row>
    <row r="25">
      <c r="A25" s="188" t="s">
        <v>89</v>
      </c>
      <c r="B25" s="161">
        <v>2000.0</v>
      </c>
      <c r="C25" s="17" t="s">
        <v>76</v>
      </c>
      <c r="D25" s="151">
        <v>1.0</v>
      </c>
      <c r="E25" s="152">
        <f>SUM(SWITCH($C25,"one time fee", $B25, "per person", sum($B25*E$23), "per night", $B25*Summary!$C$23, "per person per night", Summary!$C$23*$B25*E$23, "per day", $B25*Summary!$C$24, "-", "")*$D25)</f>
        <v>2000</v>
      </c>
      <c r="F25" s="152">
        <f>SUM(SWITCH($C25,"one time fee", $B25, "per person", sum($B25*F$23), "per night", $B25*Summary!$C$23, "per person per night", Summary!$C$23*$B25*F$23, "per day", $B25*Summary!$C$24, "-", "")*$D25)</f>
        <v>2000</v>
      </c>
      <c r="G25" s="152">
        <f>SUM(SWITCH($C25,"one time fee", $B25, "per person", sum($B25*G$23), "per night", $B25*Summary!$C$23, "per person per night", Summary!$C$23*$B25*G$23, "per day", $B25*Summary!$C$24, "-", "")*$D25)</f>
        <v>2000</v>
      </c>
      <c r="H25" s="152">
        <f>SUM(SWITCH($C25,"one time fee", $B25, "per person", sum($B25*H$23), "per night", $B25*Summary!$C$23, "per person per night", Summary!$C$23*$B25*H$23, "per day", $B25*Summary!$C$24, "-", "")*$D25)</f>
        <v>2000</v>
      </c>
      <c r="I25" s="152">
        <f>SUM(SWITCH($C25,"one time fee", $B25, "per person", sum($B25*I$23), "per night", $B25*Summary!$C$23, "per person per night", Summary!$C$23*$B25*I$23, "per day", $B25*Summary!$C$24, "-", "")*$D25)</f>
        <v>2000</v>
      </c>
      <c r="J25" s="152">
        <f>SUM(SWITCH($C25,"one time fee", $B25, "per person", sum($B25*J$23), "per night", $B25*Summary!$C$23, "per person per night", Summary!$C$23*$B25*J$23, "per day", $B25*Summary!$C$24, "-", "")*$D25)</f>
        <v>2000</v>
      </c>
      <c r="K25" s="152">
        <f>SUM(SWITCH($C25,"one time fee", $B25, "per person", sum($B25*K$23), "per night", $B25*Summary!$C$23, "per person per night", Summary!$C$23*$B25*K$23, "per day", $B25*Summary!$C$24, "-", "")*$D25)</f>
        <v>2000</v>
      </c>
      <c r="L25" s="152">
        <f>SUM(SWITCH($C25,"one time fee", $B25, "per person", sum($B25*L$23), "per night", $B25*Summary!$C$23, "per person per night", Summary!$C$23*$B25*L$23, "per day", $B25*Summary!$C$24, "-", "")*$D25)</f>
        <v>2000</v>
      </c>
      <c r="M25" s="152">
        <f>SUM(SWITCH($C25,"one time fee", $B25, "per person", sum($B25*M$23), "per night", $B25*Summary!$C$23, "per person per night", Summary!$C$23*$B25*M$23, "per day", $B25*Summary!$C$24, "-", "")*$D25)</f>
        <v>2000</v>
      </c>
      <c r="N25" s="152">
        <f>SUM(SWITCH($C25,"one time fee", $B25, "per person", sum($B25*N$23), "per night", $B25*Summary!$C$23, "per person per night", Summary!$C$23*$B25*N$23, "per day", $B25*Summary!$C$24, "-", "")*$D25)</f>
        <v>2000</v>
      </c>
      <c r="O25" s="152">
        <f>SUM(SWITCH($C25,"one time fee", $B25, "per person", sum($B25*O$23), "per night", $B25*Summary!$C$23, "per person per night", Summary!$C$23*$B25*O$23, "per day", $B25*Summary!$C$24, "-", "")*$D25)</f>
        <v>2000</v>
      </c>
      <c r="P25" s="64"/>
      <c r="Q25" s="152">
        <f>SUM(SWITCH($C25,"one time fee", $B25, "per person", sum($B25*Q$23), "per night", $B25*Summary!$C$23, "per person per night", Summary!$C$23*$B25*Q$23, "per day", $B25*Summary!$C$24, "-", "")*$D25)</f>
        <v>2000</v>
      </c>
      <c r="R25" s="153"/>
    </row>
    <row r="26">
      <c r="A26" s="188" t="s">
        <v>90</v>
      </c>
      <c r="B26" s="161">
        <v>345.0</v>
      </c>
      <c r="C26" s="17" t="s">
        <v>76</v>
      </c>
      <c r="D26" s="151">
        <v>1.0</v>
      </c>
      <c r="E26" s="152">
        <f>SUM(SWITCH($C26,"one time fee", $B26, "per person", sum($B26*E$23), "per night", $B26*Summary!$C$23, "per person per night", Summary!$C$23*$B26*E$23, "per day", $B26*Summary!$C$24, "-", "")*$D26)</f>
        <v>345</v>
      </c>
      <c r="F26" s="152">
        <f>SUM(SWITCH($C26,"one time fee", $B26, "per person", sum($B26*F$23), "per night", $B26*Summary!$C$23, "per person per night", Summary!$C$23*$B26*F$23, "per day", $B26*Summary!$C$24, "-", "")*$D26)</f>
        <v>345</v>
      </c>
      <c r="G26" s="152">
        <f>SUM(SWITCH($C26,"one time fee", $B26, "per person", sum($B26*G$23), "per night", $B26*Summary!$C$23, "per person per night", Summary!$C$23*$B26*G$23, "per day", $B26*Summary!$C$24, "-", "")*$D26)</f>
        <v>345</v>
      </c>
      <c r="H26" s="152">
        <f>SUM(SWITCH($C26,"one time fee", $B26, "per person", sum($B26*H$23), "per night", $B26*Summary!$C$23, "per person per night", Summary!$C$23*$B26*H$23, "per day", $B26*Summary!$C$24, "-", "")*$D26)</f>
        <v>345</v>
      </c>
      <c r="I26" s="152">
        <f>SUM(SWITCH($C26,"one time fee", $B26, "per person", sum($B26*I$23), "per night", $B26*Summary!$C$23, "per person per night", Summary!$C$23*$B26*I$23, "per day", $B26*Summary!$C$24, "-", "")*$D26)</f>
        <v>345</v>
      </c>
      <c r="J26" s="152">
        <f>SUM(SWITCH($C26,"one time fee", $B26, "per person", sum($B26*J$23), "per night", $B26*Summary!$C$23, "per person per night", Summary!$C$23*$B26*J$23, "per day", $B26*Summary!$C$24, "-", "")*$D26)</f>
        <v>345</v>
      </c>
      <c r="K26" s="152">
        <f>SUM(SWITCH($C26,"one time fee", $B26, "per person", sum($B26*K$23), "per night", $B26*Summary!$C$23, "per person per night", Summary!$C$23*$B26*K$23, "per day", $B26*Summary!$C$24, "-", "")*$D26)</f>
        <v>345</v>
      </c>
      <c r="L26" s="152">
        <f>SUM(SWITCH($C26,"one time fee", $B26, "per person", sum($B26*L$23), "per night", $B26*Summary!$C$23, "per person per night", Summary!$C$23*$B26*L$23, "per day", $B26*Summary!$C$24, "-", "")*$D26)</f>
        <v>345</v>
      </c>
      <c r="M26" s="152">
        <f>SUM(SWITCH($C26,"one time fee", $B26, "per person", sum($B26*M$23), "per night", $B26*Summary!$C$23, "per person per night", Summary!$C$23*$B26*M$23, "per day", $B26*Summary!$C$24, "-", "")*$D26)</f>
        <v>345</v>
      </c>
      <c r="N26" s="152">
        <f>SUM(SWITCH($C26,"one time fee", $B26, "per person", sum($B26*N$23), "per night", $B26*Summary!$C$23, "per person per night", Summary!$C$23*$B26*N$23, "per day", $B26*Summary!$C$24, "-", "")*$D26)</f>
        <v>345</v>
      </c>
      <c r="O26" s="152">
        <f>SUM(SWITCH($C26,"one time fee", $B26, "per person", sum($B26*O$23), "per night", $B26*Summary!$C$23, "per person per night", Summary!$C$23*$B26*O$23, "per day", $B26*Summary!$C$24, "-", "")*$D26)</f>
        <v>345</v>
      </c>
      <c r="P26" s="64"/>
      <c r="Q26" s="152">
        <f>SUM(SWITCH($C26,"one time fee", $B26, "per person", sum($B26*Q$23), "per night", $B26*Summary!$C$23, "per person per night", Summary!$C$23*$B26*Q$23, "per day", $B26*Summary!$C$24, "-", "")*$D26)</f>
        <v>345</v>
      </c>
      <c r="R26" s="189"/>
    </row>
    <row r="27">
      <c r="A27" s="149" t="s">
        <v>91</v>
      </c>
      <c r="B27" s="161">
        <v>300.0</v>
      </c>
      <c r="C27" s="17" t="s">
        <v>76</v>
      </c>
      <c r="D27" s="151">
        <v>1.0</v>
      </c>
      <c r="E27" s="152">
        <f>SUM(SWITCH($C27,"one time fee", $B27, "per person", sum($B27*E$23), "per night", $B27*Summary!$C$23, "per person per night", Summary!$C$23*$B27*E$23, "per day", $B27*Summary!$C$24, "-", "")*$D27)</f>
        <v>300</v>
      </c>
      <c r="F27" s="152">
        <f>SUM(SWITCH($C27,"one time fee", $B27, "per person", sum($B27*F$23), "per night", $B27*Summary!$C$23, "per person per night", Summary!$C$23*$B27*F$23, "per day", $B27*Summary!$C$24, "-", "")*$D27)</f>
        <v>300</v>
      </c>
      <c r="G27" s="152">
        <f>SUM(SWITCH($C27,"one time fee", $B27, "per person", sum($B27*G$23), "per night", $B27*Summary!$C$23, "per person per night", Summary!$C$23*$B27*G$23, "per day", $B27*Summary!$C$24, "-", "")*$D27)</f>
        <v>300</v>
      </c>
      <c r="H27" s="152">
        <f>SUM(SWITCH($C27,"one time fee", $B27, "per person", sum($B27*H$23), "per night", $B27*Summary!$C$23, "per person per night", Summary!$C$23*$B27*H$23, "per day", $B27*Summary!$C$24, "-", "")*$D27)</f>
        <v>300</v>
      </c>
      <c r="I27" s="152">
        <f>SUM(SWITCH($C27,"one time fee", $B27, "per person", sum($B27*I$23), "per night", $B27*Summary!$C$23, "per person per night", Summary!$C$23*$B27*I$23, "per day", $B27*Summary!$C$24, "-", "")*$D27)</f>
        <v>300</v>
      </c>
      <c r="J27" s="152">
        <f>SUM(SWITCH($C27,"one time fee", $B27, "per person", sum($B27*J$23), "per night", $B27*Summary!$C$23, "per person per night", Summary!$C$23*$B27*J$23, "per day", $B27*Summary!$C$24, "-", "")*$D27)</f>
        <v>300</v>
      </c>
      <c r="K27" s="152">
        <f>SUM(SWITCH($C27,"one time fee", $B27, "per person", sum($B27*K$23), "per night", $B27*Summary!$C$23, "per person per night", Summary!$C$23*$B27*K$23, "per day", $B27*Summary!$C$24, "-", "")*$D27)</f>
        <v>300</v>
      </c>
      <c r="L27" s="152">
        <f>SUM(SWITCH($C27,"one time fee", $B27, "per person", sum($B27*L$23), "per night", $B27*Summary!$C$23, "per person per night", Summary!$C$23*$B27*L$23, "per day", $B27*Summary!$C$24, "-", "")*$D27)</f>
        <v>300</v>
      </c>
      <c r="M27" s="152">
        <f>SUM(SWITCH($C27,"one time fee", $B27, "per person", sum($B27*M$23), "per night", $B27*Summary!$C$23, "per person per night", Summary!$C$23*$B27*M$23, "per day", $B27*Summary!$C$24, "-", "")*$D27)</f>
        <v>300</v>
      </c>
      <c r="N27" s="152">
        <f>SUM(SWITCH($C27,"one time fee", $B27, "per person", sum($B27*N$23), "per night", $B27*Summary!$C$23, "per person per night", Summary!$C$23*$B27*N$23, "per day", $B27*Summary!$C$24, "-", "")*$D27)</f>
        <v>300</v>
      </c>
      <c r="O27" s="152">
        <f>SUM(SWITCH($C27,"one time fee", $B27, "per person", sum($B27*O$23), "per night", $B27*Summary!$C$23, "per person per night", Summary!$C$23*$B27*O$23, "per day", $B27*Summary!$C$24, "-", "")*$D27)</f>
        <v>300</v>
      </c>
      <c r="P27" s="64"/>
      <c r="Q27" s="152">
        <f>SUM(SWITCH($C27,"one time fee", $B27, "per person", sum($B27*Q$23), "per night", $B27*Summary!$C$23, "per person per night", Summary!$C$23*$B27*Q$23, "per day", $B27*Summary!$C$24, "-", "")*$D27)</f>
        <v>300</v>
      </c>
      <c r="R27" s="153"/>
    </row>
    <row r="28">
      <c r="A28" s="188" t="s">
        <v>92</v>
      </c>
      <c r="B28" s="161">
        <v>384.0</v>
      </c>
      <c r="C28" s="17" t="s">
        <v>76</v>
      </c>
      <c r="D28" s="151">
        <v>1.0</v>
      </c>
      <c r="E28" s="152">
        <f>SUM(SWITCH($C28,"one time fee", $B28, "per person", sum($B28*E$23), "per night", $B28*Summary!$C$23, "per person per night", Summary!$C$23*$B28*E$23, "per day", $B28*Summary!$C$24, "-", "")*$D28)</f>
        <v>384</v>
      </c>
      <c r="F28" s="152">
        <f>SUM(SWITCH($C28,"one time fee", $B28, "per person", sum($B28*F$23), "per night", $B28*Summary!$C$23, "per person per night", Summary!$C$23*$B28*F$23, "per day", $B28*Summary!$C$24, "-", "")*$D28)</f>
        <v>384</v>
      </c>
      <c r="G28" s="152">
        <f>SUM(SWITCH($C28,"one time fee", $B28, "per person", sum($B28*G$23), "per night", $B28*Summary!$C$23, "per person per night", Summary!$C$23*$B28*G$23, "per day", $B28*Summary!$C$24, "-", "")*$D28)</f>
        <v>384</v>
      </c>
      <c r="H28" s="152">
        <f>SUM(SWITCH($C28,"one time fee", $B28, "per person", sum($B28*H$23), "per night", $B28*Summary!$C$23, "per person per night", Summary!$C$23*$B28*H$23, "per day", $B28*Summary!$C$24, "-", "")*$D28)</f>
        <v>384</v>
      </c>
      <c r="I28" s="152">
        <f>SUM(SWITCH($C28,"one time fee", $B28, "per person", sum($B28*I$23), "per night", $B28*Summary!$C$23, "per person per night", Summary!$C$23*$B28*I$23, "per day", $B28*Summary!$C$24, "-", "")*$D28)</f>
        <v>384</v>
      </c>
      <c r="J28" s="152">
        <f>SUM(SWITCH($C28,"one time fee", $B28, "per person", sum($B28*J$23), "per night", $B28*Summary!$C$23, "per person per night", Summary!$C$23*$B28*J$23, "per day", $B28*Summary!$C$24, "-", "")*$D28)</f>
        <v>384</v>
      </c>
      <c r="K28" s="152">
        <f>SUM(SWITCH($C28,"one time fee", $B28, "per person", sum($B28*K$23), "per night", $B28*Summary!$C$23, "per person per night", Summary!$C$23*$B28*K$23, "per day", $B28*Summary!$C$24, "-", "")*$D28)</f>
        <v>384</v>
      </c>
      <c r="L28" s="152">
        <f>SUM(SWITCH($C28,"one time fee", $B28, "per person", sum($B28*L$23), "per night", $B28*Summary!$C$23, "per person per night", Summary!$C$23*$B28*L$23, "per day", $B28*Summary!$C$24, "-", "")*$D28)</f>
        <v>384</v>
      </c>
      <c r="M28" s="152">
        <f>SUM(SWITCH($C28,"one time fee", $B28, "per person", sum($B28*M$23), "per night", $B28*Summary!$C$23, "per person per night", Summary!$C$23*$B28*M$23, "per day", $B28*Summary!$C$24, "-", "")*$D28)</f>
        <v>384</v>
      </c>
      <c r="N28" s="152">
        <f>SUM(SWITCH($C28,"one time fee", $B28, "per person", sum($B28*N$23), "per night", $B28*Summary!$C$23, "per person per night", Summary!$C$23*$B28*N$23, "per day", $B28*Summary!$C$24, "-", "")*$D28)</f>
        <v>384</v>
      </c>
      <c r="O28" s="152">
        <f>SUM(SWITCH($C28,"one time fee", $B28, "per person", sum($B28*O$23), "per night", $B28*Summary!$C$23, "per person per night", Summary!$C$23*$B28*O$23, "per day", $B28*Summary!$C$24, "-", "")*$D28)</f>
        <v>384</v>
      </c>
      <c r="P28" s="64"/>
      <c r="Q28" s="152">
        <f>SUM(SWITCH($C28,"one time fee", $B28, "per person", sum($B28*Q$23), "per night", $B28*Summary!$C$23, "per person per night", Summary!$C$23*$B28*Q$23, "per day", $B28*Summary!$C$24, "-", "")*$D28)</f>
        <v>384</v>
      </c>
      <c r="R28" s="153"/>
    </row>
    <row r="29">
      <c r="A29" s="188"/>
      <c r="B29" s="161">
        <v>0.0</v>
      </c>
      <c r="C29" s="17" t="s">
        <v>85</v>
      </c>
      <c r="D29" s="151">
        <v>1.0</v>
      </c>
      <c r="E29" s="152">
        <f>SUM(SWITCH($C29,"one time fee", $B29, "per person", sum($B29*E$23), "per night", $B29*Summary!$C$23, "per person per night", Summary!$C$23*$B29*E$23, "per day", $B29*Summary!$C$24, "-", "")*$D29)</f>
        <v>0</v>
      </c>
      <c r="F29" s="152">
        <f>SUM(SWITCH($C29,"one time fee", $B29, "per person", sum($B29*F$23), "per night", $B29*Summary!$C$23, "per person per night", Summary!$C$23*$B29*F$23, "per day", $B29*Summary!$C$24, "-", "")*$D29)</f>
        <v>0</v>
      </c>
      <c r="G29" s="152">
        <f>SUM(SWITCH($C29,"one time fee", $B29, "per person", sum($B29*G$23), "per night", $B29*Summary!$C$23, "per person per night", Summary!$C$23*$B29*G$23, "per day", $B29*Summary!$C$24, "-", "")*$D29)</f>
        <v>0</v>
      </c>
      <c r="H29" s="152">
        <f>SUM(SWITCH($C29,"one time fee", $B29, "per person", sum($B29*H$23), "per night", $B29*Summary!$C$23, "per person per night", Summary!$C$23*$B29*H$23, "per day", $B29*Summary!$C$24, "-", "")*$D29)</f>
        <v>0</v>
      </c>
      <c r="I29" s="152">
        <f>SUM(SWITCH($C29,"one time fee", $B29, "per person", sum($B29*I$23), "per night", $B29*Summary!$C$23, "per person per night", Summary!$C$23*$B29*I$23, "per day", $B29*Summary!$C$24, "-", "")*$D29)</f>
        <v>0</v>
      </c>
      <c r="J29" s="152">
        <f>SUM(SWITCH($C29,"one time fee", $B29, "per person", sum($B29*J$23), "per night", $B29*Summary!$C$23, "per person per night", Summary!$C$23*$B29*J$23, "per day", $B29*Summary!$C$24, "-", "")*$D29)</f>
        <v>0</v>
      </c>
      <c r="K29" s="152">
        <f>SUM(SWITCH($C29,"one time fee", $B29, "per person", sum($B29*K$23), "per night", $B29*Summary!$C$23, "per person per night", Summary!$C$23*$B29*K$23, "per day", $B29*Summary!$C$24, "-", "")*$D29)</f>
        <v>0</v>
      </c>
      <c r="L29" s="152">
        <f>SUM(SWITCH($C29,"one time fee", $B29, "per person", sum($B29*L$23), "per night", $B29*Summary!$C$23, "per person per night", Summary!$C$23*$B29*L$23, "per day", $B29*Summary!$C$24, "-", "")*$D29)</f>
        <v>0</v>
      </c>
      <c r="M29" s="152">
        <f>SUM(SWITCH($C29,"one time fee", $B29, "per person", sum($B29*M$23), "per night", $B29*Summary!$C$23, "per person per night", Summary!$C$23*$B29*M$23, "per day", $B29*Summary!$C$24, "-", "")*$D29)</f>
        <v>0</v>
      </c>
      <c r="N29" s="152">
        <f>SUM(SWITCH($C29,"one time fee", $B29, "per person", sum($B29*N$23), "per night", $B29*Summary!$C$23, "per person per night", Summary!$C$23*$B29*N$23, "per day", $B29*Summary!$C$24, "-", "")*$D29)</f>
        <v>0</v>
      </c>
      <c r="O29" s="152">
        <f>SUM(SWITCH($C29,"one time fee", $B29, "per person", sum($B29*O$23), "per night", $B29*Summary!$C$23, "per person per night", Summary!$C$23*$B29*O$23, "per day", $B29*Summary!$C$24, "-", "")*$D29)</f>
        <v>0</v>
      </c>
      <c r="P29" s="64"/>
      <c r="Q29" s="152">
        <f>SUM(SWITCH($C29,"one time fee", $B29, "per person", sum($B29*Q$23), "per night", $B29*Summary!$C$23, "per person per night", Summary!$C$23*$B29*Q$23, "per day", $B29*Summary!$C$24, "-", "")*$D29)</f>
        <v>0</v>
      </c>
      <c r="R29" s="153"/>
    </row>
    <row r="30">
      <c r="A30" s="188" t="s">
        <v>93</v>
      </c>
      <c r="B30" s="161">
        <v>592.0</v>
      </c>
      <c r="C30" s="17" t="s">
        <v>76</v>
      </c>
      <c r="D30" s="151">
        <v>1.0</v>
      </c>
      <c r="E30" s="152">
        <f>SUM(SWITCH($C30,"one time fee", $B30, "per person", sum($B30*E$23), "per night", $B30*Summary!$C$23, "per person per night", Summary!$C$23*$B30*E$23, "per day", $B30*Summary!$C$24, "-", "")*$D30)</f>
        <v>592</v>
      </c>
      <c r="F30" s="152">
        <f>SUM(SWITCH($C30,"one time fee", $B30, "per person", sum($B30*F$23), "per night", $B30*Summary!$C$23, "per person per night", Summary!$C$23*$B30*F$23, "per day", $B30*Summary!$C$24, "-", "")*$D30)</f>
        <v>592</v>
      </c>
      <c r="G30" s="152">
        <f>SUM(SWITCH($C30,"one time fee", $B30, "per person", sum($B30*G$23), "per night", $B30*Summary!$C$23, "per person per night", Summary!$C$23*$B30*G$23, "per day", $B30*Summary!$C$24, "-", "")*$D30)</f>
        <v>592</v>
      </c>
      <c r="H30" s="152">
        <f>SUM(SWITCH($C30,"one time fee", $B30, "per person", sum($B30*H$23), "per night", $B30*Summary!$C$23, "per person per night", Summary!$C$23*$B30*H$23, "per day", $B30*Summary!$C$24, "-", "")*$D30)</f>
        <v>592</v>
      </c>
      <c r="I30" s="152">
        <f>SUM(SWITCH($C30,"one time fee", $B30, "per person", sum($B30*I$23), "per night", $B30*Summary!$C$23, "per person per night", Summary!$C$23*$B30*I$23, "per day", $B30*Summary!$C$24, "-", "")*$D30)</f>
        <v>592</v>
      </c>
      <c r="J30" s="152">
        <f>SUM(SWITCH($C30,"one time fee", $B30, "per person", sum($B30*J$23), "per night", $B30*Summary!$C$23, "per person per night", Summary!$C$23*$B30*J$23, "per day", $B30*Summary!$C$24, "-", "")*$D30)</f>
        <v>592</v>
      </c>
      <c r="K30" s="152">
        <f>SUM(SWITCH($C30,"one time fee", $B30, "per person", sum($B30*K$23), "per night", $B30*Summary!$C$23, "per person per night", Summary!$C$23*$B30*K$23, "per day", $B30*Summary!$C$24, "-", "")*$D30)</f>
        <v>592</v>
      </c>
      <c r="L30" s="152">
        <f>SUM(SWITCH($C30,"one time fee", $B30, "per person", sum($B30*L$23), "per night", $B30*Summary!$C$23, "per person per night", Summary!$C$23*$B30*L$23, "per day", $B30*Summary!$C$24, "-", "")*$D30)</f>
        <v>592</v>
      </c>
      <c r="M30" s="152">
        <f>SUM(SWITCH($C30,"one time fee", $B30, "per person", sum($B30*M$23), "per night", $B30*Summary!$C$23, "per person per night", Summary!$C$23*$B30*M$23, "per day", $B30*Summary!$C$24, "-", "")*$D30)</f>
        <v>592</v>
      </c>
      <c r="N30" s="152">
        <f>SUM(SWITCH($C30,"one time fee", $B30, "per person", sum($B30*N$23), "per night", $B30*Summary!$C$23, "per person per night", Summary!$C$23*$B30*N$23, "per day", $B30*Summary!$C$24, "-", "")*$D30)</f>
        <v>592</v>
      </c>
      <c r="O30" s="152">
        <f>SUM(SWITCH($C30,"one time fee", $B30, "per person", sum($B30*O$23), "per night", $B30*Summary!$C$23, "per person per night", Summary!$C$23*$B30*O$23, "per day", $B30*Summary!$C$24, "-", "")*$D30)</f>
        <v>592</v>
      </c>
      <c r="P30" s="64"/>
      <c r="Q30" s="152">
        <f>SUM(SWITCH($C30,"one time fee", $B30, "per person", sum($B30*Q$23), "per night", $B30*Summary!$C$23, "per person per night", Summary!$C$23*$B30*Q$23, "per day", $B30*Summary!$C$24, "-", "")*$D30)</f>
        <v>592</v>
      </c>
      <c r="R30" s="153"/>
    </row>
    <row r="31">
      <c r="A31" s="188" t="s">
        <v>94</v>
      </c>
      <c r="B31" s="161">
        <v>465.0</v>
      </c>
      <c r="C31" s="17" t="s">
        <v>76</v>
      </c>
      <c r="D31" s="151">
        <v>1.0</v>
      </c>
      <c r="E31" s="152">
        <f>SUM(SWITCH($C31,"one time fee", $B31, "per person", sum($B31*E$23), "per night", $B31*Summary!$C$23, "per person per night", Summary!$C$23*$B31*E$23, "per day", $B31*Summary!$C$24, "-", "")*$D31)</f>
        <v>465</v>
      </c>
      <c r="F31" s="152">
        <f>SUM(SWITCH($C31,"one time fee", $B31, "per person", sum($B31*F$23), "per night", $B31*Summary!$C$23, "per person per night", Summary!$C$23*$B31*F$23, "per day", $B31*Summary!$C$24, "-", "")*$D31)</f>
        <v>465</v>
      </c>
      <c r="G31" s="152">
        <f>SUM(SWITCH($C31,"one time fee", $B31, "per person", sum($B31*G$23), "per night", $B31*Summary!$C$23, "per person per night", Summary!$C$23*$B31*G$23, "per day", $B31*Summary!$C$24, "-", "")*$D31)</f>
        <v>465</v>
      </c>
      <c r="H31" s="152">
        <f>SUM(SWITCH($C31,"one time fee", $B31, "per person", sum($B31*H$23), "per night", $B31*Summary!$C$23, "per person per night", Summary!$C$23*$B31*H$23, "per day", $B31*Summary!$C$24, "-", "")*$D31)</f>
        <v>465</v>
      </c>
      <c r="I31" s="152">
        <f>SUM(SWITCH($C31,"one time fee", $B31, "per person", sum($B31*I$23), "per night", $B31*Summary!$C$23, "per person per night", Summary!$C$23*$B31*I$23, "per day", $B31*Summary!$C$24, "-", "")*$D31)</f>
        <v>465</v>
      </c>
      <c r="J31" s="152">
        <f>SUM(SWITCH($C31,"one time fee", $B31, "per person", sum($B31*J$23), "per night", $B31*Summary!$C$23, "per person per night", Summary!$C$23*$B31*J$23, "per day", $B31*Summary!$C$24, "-", "")*$D31)</f>
        <v>465</v>
      </c>
      <c r="K31" s="152">
        <f>SUM(SWITCH($C31,"one time fee", $B31, "per person", sum($B31*K$23), "per night", $B31*Summary!$C$23, "per person per night", Summary!$C$23*$B31*K$23, "per day", $B31*Summary!$C$24, "-", "")*$D31)</f>
        <v>465</v>
      </c>
      <c r="L31" s="152">
        <f>SUM(SWITCH($C31,"one time fee", $B31, "per person", sum($B31*L$23), "per night", $B31*Summary!$C$23, "per person per night", Summary!$C$23*$B31*L$23, "per day", $B31*Summary!$C$24, "-", "")*$D31)</f>
        <v>465</v>
      </c>
      <c r="M31" s="152">
        <f>SUM(SWITCH($C31,"one time fee", $B31, "per person", sum($B31*M$23), "per night", $B31*Summary!$C$23, "per person per night", Summary!$C$23*$B31*M$23, "per day", $B31*Summary!$C$24, "-", "")*$D31)</f>
        <v>465</v>
      </c>
      <c r="N31" s="152">
        <f>SUM(SWITCH($C31,"one time fee", $B31, "per person", sum($B31*N$23), "per night", $B31*Summary!$C$23, "per person per night", Summary!$C$23*$B31*N$23, "per day", $B31*Summary!$C$24, "-", "")*$D31)</f>
        <v>465</v>
      </c>
      <c r="O31" s="152">
        <f>SUM(SWITCH($C31,"one time fee", $B31, "per person", sum($B31*O$23), "per night", $B31*Summary!$C$23, "per person per night", Summary!$C$23*$B31*O$23, "per day", $B31*Summary!$C$24, "-", "")*$D31)</f>
        <v>465</v>
      </c>
      <c r="P31" s="64"/>
      <c r="Q31" s="152">
        <f>SUM(SWITCH($C31,"one time fee", $B31, "per person", sum($B31*Q$23), "per night", $B31*Summary!$C$23, "per person per night", Summary!$C$23*$B31*Q$23, "per day", $B31*Summary!$C$24, "-", "")*$D31)</f>
        <v>465</v>
      </c>
      <c r="R31" s="153"/>
    </row>
    <row r="32">
      <c r="A32" s="190"/>
      <c r="B32" s="161">
        <v>0.0</v>
      </c>
      <c r="C32" s="17" t="s">
        <v>85</v>
      </c>
      <c r="D32" s="151">
        <v>1.0</v>
      </c>
      <c r="E32" s="152">
        <f>SUM(SWITCH($C32,"one time fee", $B32, "per person", sum($B32*E$23), "per night", $B32*Summary!$C$23, "per person per night", Summary!$C$23*$B32*E$23, "per day", $B32*Summary!$C$24, "-", "")*$D32)</f>
        <v>0</v>
      </c>
      <c r="F32" s="152">
        <f>SUM(SWITCH($C32,"one time fee", $B32, "per person", sum($B32*F$23), "per night", $B32*Summary!$C$23, "per person per night", Summary!$C$23*$B32*F$23, "per day", $B32*Summary!$C$24, "-", "")*$D32)</f>
        <v>0</v>
      </c>
      <c r="G32" s="152">
        <f>SUM(SWITCH($C32,"one time fee", $B32, "per person", sum($B32*G$23), "per night", $B32*Summary!$C$23, "per person per night", Summary!$C$23*$B32*G$23, "per day", $B32*Summary!$C$24, "-", "")*$D32)</f>
        <v>0</v>
      </c>
      <c r="H32" s="152">
        <f>SUM(SWITCH($C32,"one time fee", $B32, "per person", sum($B32*H$23), "per night", $B32*Summary!$C$23, "per person per night", Summary!$C$23*$B32*H$23, "per day", $B32*Summary!$C$24, "-", "")*$D32)</f>
        <v>0</v>
      </c>
      <c r="I32" s="152">
        <f>SUM(SWITCH($C32,"one time fee", $B32, "per person", sum($B32*I$23), "per night", $B32*Summary!$C$23, "per person per night", Summary!$C$23*$B32*I$23, "per day", $B32*Summary!$C$24, "-", "")*$D32)</f>
        <v>0</v>
      </c>
      <c r="J32" s="152">
        <f>SUM(SWITCH($C32,"one time fee", $B32, "per person", sum($B32*J$23), "per night", $B32*Summary!$C$23, "per person per night", Summary!$C$23*$B32*J$23, "per day", $B32*Summary!$C$24, "-", "")*$D32)</f>
        <v>0</v>
      </c>
      <c r="K32" s="152">
        <f>SUM(SWITCH($C32,"one time fee", $B32, "per person", sum($B32*K$23), "per night", $B32*Summary!$C$23, "per person per night", Summary!$C$23*$B32*K$23, "per day", $B32*Summary!$C$24, "-", "")*$D32)</f>
        <v>0</v>
      </c>
      <c r="L32" s="152">
        <f>SUM(SWITCH($C32,"one time fee", $B32, "per person", sum($B32*L$23), "per night", $B32*Summary!$C$23, "per person per night", Summary!$C$23*$B32*L$23, "per day", $B32*Summary!$C$24, "-", "")*$D32)</f>
        <v>0</v>
      </c>
      <c r="M32" s="152">
        <f>SUM(SWITCH($C32,"one time fee", $B32, "per person", sum($B32*M$23), "per night", $B32*Summary!$C$23, "per person per night", Summary!$C$23*$B32*M$23, "per day", $B32*Summary!$C$24, "-", "")*$D32)</f>
        <v>0</v>
      </c>
      <c r="N32" s="152">
        <f>SUM(SWITCH($C32,"one time fee", $B32, "per person", sum($B32*N$23), "per night", $B32*Summary!$C$23, "per person per night", Summary!$C$23*$B32*N$23, "per day", $B32*Summary!$C$24, "-", "")*$D32)</f>
        <v>0</v>
      </c>
      <c r="O32" s="152">
        <f>SUM(SWITCH($C32,"one time fee", $B32, "per person", sum($B32*O$23), "per night", $B32*Summary!$C$23, "per person per night", Summary!$C$23*$B32*O$23, "per day", $B32*Summary!$C$24, "-", "")*$D32)</f>
        <v>0</v>
      </c>
      <c r="P32" s="64"/>
      <c r="Q32" s="152">
        <f>SUM(SWITCH($C32,"one time fee", $B32, "per person", sum($B32*Q$23), "per night", $B32*Summary!$C$23, "per person per night", Summary!$C$23*$B32*Q$23, "per day", $B32*Summary!$C$24, "-", "")*$D32)</f>
        <v>0</v>
      </c>
      <c r="R32" s="153"/>
    </row>
    <row r="33">
      <c r="A33" s="188" t="s">
        <v>95</v>
      </c>
      <c r="B33" s="161">
        <v>3.5</v>
      </c>
      <c r="C33" s="17" t="s">
        <v>96</v>
      </c>
      <c r="D33" s="151">
        <v>1.0</v>
      </c>
      <c r="E33" s="152">
        <f>SUM(SWITCH($C33,"one time fee", $B33, "per person", sum($B33*E$23), "per night", $B33*Summary!$C$23, "per person per night", Summary!$C$23*$B33*E$23, "per day", $B33*Summary!$C$24, "-", "")*$D33)</f>
        <v>700</v>
      </c>
      <c r="F33" s="152">
        <f>SUM(SWITCH($C33,"one time fee", $B33, "per person", sum($B33*F$23), "per night", $B33*Summary!$C$23, "per person per night", Summary!$C$23*$B33*F$23, "per day", $B33*Summary!$C$24, "-", "")*$D33)</f>
        <v>805</v>
      </c>
      <c r="G33" s="152">
        <f>SUM(SWITCH($C33,"one time fee", $B33, "per person", sum($B33*G$23), "per night", $B33*Summary!$C$23, "per person per night", Summary!$C$23*$B33*G$23, "per day", $B33*Summary!$C$24, "-", "")*$D33)</f>
        <v>910</v>
      </c>
      <c r="H33" s="152">
        <f>SUM(SWITCH($C33,"one time fee", $B33, "per person", sum($B33*H$23), "per night", $B33*Summary!$C$23, "per person per night", Summary!$C$23*$B33*H$23, "per day", $B33*Summary!$C$24, "-", "")*$D33)</f>
        <v>1015</v>
      </c>
      <c r="I33" s="152">
        <f>SUM(SWITCH($C33,"one time fee", $B33, "per person", sum($B33*I$23), "per night", $B33*Summary!$C$23, "per person per night", Summary!$C$23*$B33*I$23, "per day", $B33*Summary!$C$24, "-", "")*$D33)</f>
        <v>1120</v>
      </c>
      <c r="J33" s="152">
        <f>SUM(SWITCH($C33,"one time fee", $B33, "per person", sum($B33*J$23), "per night", $B33*Summary!$C$23, "per person per night", Summary!$C$23*$B33*J$23, "per day", $B33*Summary!$C$24, "-", "")*$D33)</f>
        <v>1225</v>
      </c>
      <c r="K33" s="152">
        <f>SUM(SWITCH($C33,"one time fee", $B33, "per person", sum($B33*K$23), "per night", $B33*Summary!$C$23, "per person per night", Summary!$C$23*$B33*K$23, "per day", $B33*Summary!$C$24, "-", "")*$D33)</f>
        <v>1330</v>
      </c>
      <c r="L33" s="152">
        <f>SUM(SWITCH($C33,"one time fee", $B33, "per person", sum($B33*L$23), "per night", $B33*Summary!$C$23, "per person per night", Summary!$C$23*$B33*L$23, "per day", $B33*Summary!$C$24, "-", "")*$D33)</f>
        <v>1435</v>
      </c>
      <c r="M33" s="152">
        <f>SUM(SWITCH($C33,"one time fee", $B33, "per person", sum($B33*M$23), "per night", $B33*Summary!$C$23, "per person per night", Summary!$C$23*$B33*M$23, "per day", $B33*Summary!$C$24, "-", "")*$D33)</f>
        <v>1540</v>
      </c>
      <c r="N33" s="152">
        <f>SUM(SWITCH($C33,"one time fee", $B33, "per person", sum($B33*N$23), "per night", $B33*Summary!$C$23, "per person per night", Summary!$C$23*$B33*N$23, "per day", $B33*Summary!$C$24, "-", "")*$D33)</f>
        <v>1645</v>
      </c>
      <c r="O33" s="152">
        <f>SUM(SWITCH($C33,"one time fee", $B33, "per person", sum($B33*O$23), "per night", $B33*Summary!$C$23, "per person per night", Summary!$C$23*$B33*O$23, "per day", $B33*Summary!$C$24, "-", "")*$D33)</f>
        <v>1750</v>
      </c>
      <c r="P33" s="64"/>
      <c r="Q33" s="152">
        <f>SUM(SWITCH($C33,"one time fee", $B33, "per person", sum($B33*Q$23), "per night", $B33*Summary!$C$23, "per person per night", Summary!$C$23*$B33*Q$23, "per day", $B33*Summary!$C$24, "-", "")*$D33)</f>
        <v>1428</v>
      </c>
      <c r="R33" s="162" t="s">
        <v>97</v>
      </c>
    </row>
    <row r="34">
      <c r="A34" s="188" t="s">
        <v>98</v>
      </c>
      <c r="B34" s="161">
        <v>0.0</v>
      </c>
      <c r="C34" s="17" t="s">
        <v>72</v>
      </c>
      <c r="D34" s="151">
        <v>1.0</v>
      </c>
      <c r="E34" s="152">
        <f>SUM(SWITCH($C34,"one time fee", $B34, "per person", sum($B34*E$23), "per night", $B34*Summary!$C$23, "per person per night", Summary!$C$23*$B34*E$23, "per day", $B34*Summary!$C$24, "-", "")*$D34)</f>
        <v>0</v>
      </c>
      <c r="F34" s="152">
        <f>SUM(SWITCH($C34,"one time fee", $B34, "per person", sum($B34*F$23), "per night", $B34*Summary!$C$23, "per person per night", Summary!$C$23*$B34*F$23, "per day", $B34*Summary!$C$24, "-", "")*$D34)</f>
        <v>0</v>
      </c>
      <c r="G34" s="152">
        <f>SUM(SWITCH($C34,"one time fee", $B34, "per person", sum($B34*G$23), "per night", $B34*Summary!$C$23, "per person per night", Summary!$C$23*$B34*G$23, "per day", $B34*Summary!$C$24, "-", "")*$D34)</f>
        <v>0</v>
      </c>
      <c r="H34" s="152">
        <f>SUM(SWITCH($C34,"one time fee", $B34, "per person", sum($B34*H$23), "per night", $B34*Summary!$C$23, "per person per night", Summary!$C$23*$B34*H$23, "per day", $B34*Summary!$C$24, "-", "")*$D34)</f>
        <v>0</v>
      </c>
      <c r="I34" s="152">
        <f>SUM(SWITCH($C34,"one time fee", $B34, "per person", sum($B34*I$23), "per night", $B34*Summary!$C$23, "per person per night", Summary!$C$23*$B34*I$23, "per day", $B34*Summary!$C$24, "-", "")*$D34)</f>
        <v>0</v>
      </c>
      <c r="J34" s="152">
        <f>SUM(SWITCH($C34,"one time fee", $B34, "per person", sum($B34*J$23), "per night", $B34*Summary!$C$23, "per person per night", Summary!$C$23*$B34*J$23, "per day", $B34*Summary!$C$24, "-", "")*$D34)</f>
        <v>0</v>
      </c>
      <c r="K34" s="152">
        <f>SUM(SWITCH($C34,"one time fee", $B34, "per person", sum($B34*K$23), "per night", $B34*Summary!$C$23, "per person per night", Summary!$C$23*$B34*K$23, "per day", $B34*Summary!$C$24, "-", "")*$D34)</f>
        <v>0</v>
      </c>
      <c r="L34" s="152">
        <f>SUM(SWITCH($C34,"one time fee", $B34, "per person", sum($B34*L$23), "per night", $B34*Summary!$C$23, "per person per night", Summary!$C$23*$B34*L$23, "per day", $B34*Summary!$C$24, "-", "")*$D34)</f>
        <v>0</v>
      </c>
      <c r="M34" s="152">
        <f>SUM(SWITCH($C34,"one time fee", $B34, "per person", sum($B34*M$23), "per night", $B34*Summary!$C$23, "per person per night", Summary!$C$23*$B34*M$23, "per day", $B34*Summary!$C$24, "-", "")*$D34)</f>
        <v>0</v>
      </c>
      <c r="N34" s="152">
        <f>SUM(SWITCH($C34,"one time fee", $B34, "per person", sum($B34*N$23), "per night", $B34*Summary!$C$23, "per person per night", Summary!$C$23*$B34*N$23, "per day", $B34*Summary!$C$24, "-", "")*$D34)</f>
        <v>0</v>
      </c>
      <c r="O34" s="152">
        <f>SUM(SWITCH($C34,"one time fee", $B34, "per person", sum($B34*O$23), "per night", $B34*Summary!$C$23, "per person per night", Summary!$C$23*$B34*O$23, "per day", $B34*Summary!$C$24, "-", "")*$D34)</f>
        <v>0</v>
      </c>
      <c r="P34" s="64"/>
      <c r="Q34" s="152">
        <f>SUM(SWITCH($C34,"one time fee", $B34, "per person", sum($B34*Q$23), "per night", $B34*Summary!$C$23, "per person per night", Summary!$C$23*$B34*Q$23, "per day", $B34*Summary!$C$24, "-", "")*$D34)</f>
        <v>0</v>
      </c>
      <c r="R34" s="153"/>
    </row>
    <row r="35">
      <c r="A35" s="188" t="s">
        <v>99</v>
      </c>
      <c r="B35" s="161">
        <v>0.0</v>
      </c>
      <c r="C35" s="17" t="s">
        <v>72</v>
      </c>
      <c r="D35" s="151">
        <v>1.0</v>
      </c>
      <c r="E35" s="152">
        <f>SUM(SWITCH($C35,"one time fee", $B35, "per person", sum($B35*E$23), "per night", $B35*Summary!$C$23, "per person per night", Summary!$C$23*$B35*E$23, "per day", $B35*Summary!$C$24, "-", "")*$D35)</f>
        <v>0</v>
      </c>
      <c r="F35" s="152">
        <f>SUM(SWITCH($C35,"one time fee", $B35, "per person", sum($B35*F$23), "per night", $B35*Summary!$C$23, "per person per night", Summary!$C$23*$B35*F$23, "per day", $B35*Summary!$C$24, "-", "")*$D35)</f>
        <v>0</v>
      </c>
      <c r="G35" s="152">
        <f>SUM(SWITCH($C35,"one time fee", $B35, "per person", sum($B35*G$23), "per night", $B35*Summary!$C$23, "per person per night", Summary!$C$23*$B35*G$23, "per day", $B35*Summary!$C$24, "-", "")*$D35)</f>
        <v>0</v>
      </c>
      <c r="H35" s="152">
        <f>SUM(SWITCH($C35,"one time fee", $B35, "per person", sum($B35*H$23), "per night", $B35*Summary!$C$23, "per person per night", Summary!$C$23*$B35*H$23, "per day", $B35*Summary!$C$24, "-", "")*$D35)</f>
        <v>0</v>
      </c>
      <c r="I35" s="152">
        <f>SUM(SWITCH($C35,"one time fee", $B35, "per person", sum($B35*I$23), "per night", $B35*Summary!$C$23, "per person per night", Summary!$C$23*$B35*I$23, "per day", $B35*Summary!$C$24, "-", "")*$D35)</f>
        <v>0</v>
      </c>
      <c r="J35" s="152">
        <f>SUM(SWITCH($C35,"one time fee", $B35, "per person", sum($B35*J$23), "per night", $B35*Summary!$C$23, "per person per night", Summary!$C$23*$B35*J$23, "per day", $B35*Summary!$C$24, "-", "")*$D35)</f>
        <v>0</v>
      </c>
      <c r="K35" s="152">
        <f>SUM(SWITCH($C35,"one time fee", $B35, "per person", sum($B35*K$23), "per night", $B35*Summary!$C$23, "per person per night", Summary!$C$23*$B35*K$23, "per day", $B35*Summary!$C$24, "-", "")*$D35)</f>
        <v>0</v>
      </c>
      <c r="L35" s="152">
        <f>SUM(SWITCH($C35,"one time fee", $B35, "per person", sum($B35*L$23), "per night", $B35*Summary!$C$23, "per person per night", Summary!$C$23*$B35*L$23, "per day", $B35*Summary!$C$24, "-", "")*$D35)</f>
        <v>0</v>
      </c>
      <c r="M35" s="152">
        <f>SUM(SWITCH($C35,"one time fee", $B35, "per person", sum($B35*M$23), "per night", $B35*Summary!$C$23, "per person per night", Summary!$C$23*$B35*M$23, "per day", $B35*Summary!$C$24, "-", "")*$D35)</f>
        <v>0</v>
      </c>
      <c r="N35" s="152">
        <f>SUM(SWITCH($C35,"one time fee", $B35, "per person", sum($B35*N$23), "per night", $B35*Summary!$C$23, "per person per night", Summary!$C$23*$B35*N$23, "per day", $B35*Summary!$C$24, "-", "")*$D35)</f>
        <v>0</v>
      </c>
      <c r="O35" s="152">
        <f>SUM(SWITCH($C35,"one time fee", $B35, "per person", sum($B35*O$23), "per night", $B35*Summary!$C$23, "per person per night", Summary!$C$23*$B35*O$23, "per day", $B35*Summary!$C$24, "-", "")*$D35)</f>
        <v>0</v>
      </c>
      <c r="P35" s="64"/>
      <c r="Q35" s="152">
        <f>SUM(SWITCH($C35,"one time fee", $B35, "per person", sum($B35*Q$23), "per night", $B35*Summary!$C$23, "per person per night", Summary!$C$23*$B35*Q$23, "per day", $B35*Summary!$C$24, "-", "")*$D35)</f>
        <v>0</v>
      </c>
      <c r="R35" s="153"/>
    </row>
    <row r="36">
      <c r="A36" s="188" t="s">
        <v>100</v>
      </c>
      <c r="B36" s="161">
        <v>0.0</v>
      </c>
      <c r="C36" s="17" t="s">
        <v>72</v>
      </c>
      <c r="D36" s="151">
        <v>1.0</v>
      </c>
      <c r="E36" s="152">
        <f>SUM(SWITCH($C36,"one time fee", $B36, "per person", sum($B36*E$23), "per night", $B36*Summary!$C$23, "per person per night", Summary!$C$23*$B36*E$23, "per day", $B36*Summary!$C$24, "-", "")*$D36)</f>
        <v>0</v>
      </c>
      <c r="F36" s="152">
        <f>SUM(SWITCH($C36,"one time fee", $B36, "per person", sum($B36*F$23), "per night", $B36*Summary!$C$23, "per person per night", Summary!$C$23*$B36*F$23, "per day", $B36*Summary!$C$24, "-", "")*$D36)</f>
        <v>0</v>
      </c>
      <c r="G36" s="152">
        <f>SUM(SWITCH($C36,"one time fee", $B36, "per person", sum($B36*G$23), "per night", $B36*Summary!$C$23, "per person per night", Summary!$C$23*$B36*G$23, "per day", $B36*Summary!$C$24, "-", "")*$D36)</f>
        <v>0</v>
      </c>
      <c r="H36" s="152">
        <f>SUM(SWITCH($C36,"one time fee", $B36, "per person", sum($B36*H$23), "per night", $B36*Summary!$C$23, "per person per night", Summary!$C$23*$B36*H$23, "per day", $B36*Summary!$C$24, "-", "")*$D36)</f>
        <v>0</v>
      </c>
      <c r="I36" s="152">
        <f>SUM(SWITCH($C36,"one time fee", $B36, "per person", sum($B36*I$23), "per night", $B36*Summary!$C$23, "per person per night", Summary!$C$23*$B36*I$23, "per day", $B36*Summary!$C$24, "-", "")*$D36)</f>
        <v>0</v>
      </c>
      <c r="J36" s="152">
        <f>SUM(SWITCH($C36,"one time fee", $B36, "per person", sum($B36*J$23), "per night", $B36*Summary!$C$23, "per person per night", Summary!$C$23*$B36*J$23, "per day", $B36*Summary!$C$24, "-", "")*$D36)</f>
        <v>0</v>
      </c>
      <c r="K36" s="152">
        <f>SUM(SWITCH($C36,"one time fee", $B36, "per person", sum($B36*K$23), "per night", $B36*Summary!$C$23, "per person per night", Summary!$C$23*$B36*K$23, "per day", $B36*Summary!$C$24, "-", "")*$D36)</f>
        <v>0</v>
      </c>
      <c r="L36" s="152">
        <f>SUM(SWITCH($C36,"one time fee", $B36, "per person", sum($B36*L$23), "per night", $B36*Summary!$C$23, "per person per night", Summary!$C$23*$B36*L$23, "per day", $B36*Summary!$C$24, "-", "")*$D36)</f>
        <v>0</v>
      </c>
      <c r="M36" s="152">
        <f>SUM(SWITCH($C36,"one time fee", $B36, "per person", sum($B36*M$23), "per night", $B36*Summary!$C$23, "per person per night", Summary!$C$23*$B36*M$23, "per day", $B36*Summary!$C$24, "-", "")*$D36)</f>
        <v>0</v>
      </c>
      <c r="N36" s="152">
        <f>SUM(SWITCH($C36,"one time fee", $B36, "per person", sum($B36*N$23), "per night", $B36*Summary!$C$23, "per person per night", Summary!$C$23*$B36*N$23, "per day", $B36*Summary!$C$24, "-", "")*$D36)</f>
        <v>0</v>
      </c>
      <c r="O36" s="152">
        <f>SUM(SWITCH($C36,"one time fee", $B36, "per person", sum($B36*O$23), "per night", $B36*Summary!$C$23, "per person per night", Summary!$C$23*$B36*O$23, "per day", $B36*Summary!$C$24, "-", "")*$D36)</f>
        <v>0</v>
      </c>
      <c r="P36" s="64"/>
      <c r="Q36" s="152">
        <f>SUM(SWITCH($C36,"one time fee", $B36, "per person", sum($B36*Q$23), "per night", $B36*Summary!$C$23, "per person per night", Summary!$C$23*$B36*Q$23, "per day", $B36*Summary!$C$24, "-", "")*$D36)</f>
        <v>0</v>
      </c>
      <c r="R36" s="153"/>
    </row>
    <row r="37">
      <c r="A37" s="190"/>
      <c r="B37" s="161">
        <v>0.0</v>
      </c>
      <c r="C37" s="17" t="s">
        <v>85</v>
      </c>
      <c r="D37" s="151">
        <v>1.0</v>
      </c>
      <c r="E37" s="152">
        <f>SUM(SWITCH($C37,"one time fee", $B37, "per person", sum($B37*E$23), "per night", $B37*Summary!$C$23, "per person per night", Summary!$C$23*$B37*E$23, "per day", $B37*Summary!$C$24, "-", "")*$D37)</f>
        <v>0</v>
      </c>
      <c r="F37" s="152">
        <f>SUM(SWITCH($C37,"one time fee", $B37, "per person", sum($B37*F$23), "per night", $B37*Summary!$C$23, "per person per night", Summary!$C$23*$B37*F$23, "per day", $B37*Summary!$C$24, "-", "")*$D37)</f>
        <v>0</v>
      </c>
      <c r="G37" s="152">
        <f>SUM(SWITCH($C37,"one time fee", $B37, "per person", sum($B37*G$23), "per night", $B37*Summary!$C$23, "per person per night", Summary!$C$23*$B37*G$23, "per day", $B37*Summary!$C$24, "-", "")*$D37)</f>
        <v>0</v>
      </c>
      <c r="H37" s="152">
        <f>SUM(SWITCH($C37,"one time fee", $B37, "per person", sum($B37*H$23), "per night", $B37*Summary!$C$23, "per person per night", Summary!$C$23*$B37*H$23, "per day", $B37*Summary!$C$24, "-", "")*$D37)</f>
        <v>0</v>
      </c>
      <c r="I37" s="152">
        <f>SUM(SWITCH($C37,"one time fee", $B37, "per person", sum($B37*I$23), "per night", $B37*Summary!$C$23, "per person per night", Summary!$C$23*$B37*I$23, "per day", $B37*Summary!$C$24, "-", "")*$D37)</f>
        <v>0</v>
      </c>
      <c r="J37" s="152">
        <f>SUM(SWITCH($C37,"one time fee", $B37, "per person", sum($B37*J$23), "per night", $B37*Summary!$C$23, "per person per night", Summary!$C$23*$B37*J$23, "per day", $B37*Summary!$C$24, "-", "")*$D37)</f>
        <v>0</v>
      </c>
      <c r="K37" s="152">
        <f>SUM(SWITCH($C37,"one time fee", $B37, "per person", sum($B37*K$23), "per night", $B37*Summary!$C$23, "per person per night", Summary!$C$23*$B37*K$23, "per day", $B37*Summary!$C$24, "-", "")*$D37)</f>
        <v>0</v>
      </c>
      <c r="L37" s="152">
        <f>SUM(SWITCH($C37,"one time fee", $B37, "per person", sum($B37*L$23), "per night", $B37*Summary!$C$23, "per person per night", Summary!$C$23*$B37*L$23, "per day", $B37*Summary!$C$24, "-", "")*$D37)</f>
        <v>0</v>
      </c>
      <c r="M37" s="152">
        <f>SUM(SWITCH($C37,"one time fee", $B37, "per person", sum($B37*M$23), "per night", $B37*Summary!$C$23, "per person per night", Summary!$C$23*$B37*M$23, "per day", $B37*Summary!$C$24, "-", "")*$D37)</f>
        <v>0</v>
      </c>
      <c r="N37" s="152">
        <f>SUM(SWITCH($C37,"one time fee", $B37, "per person", sum($B37*N$23), "per night", $B37*Summary!$C$23, "per person per night", Summary!$C$23*$B37*N$23, "per day", $B37*Summary!$C$24, "-", "")*$D37)</f>
        <v>0</v>
      </c>
      <c r="O37" s="152">
        <f>SUM(SWITCH($C37,"one time fee", $B37, "per person", sum($B37*O$23), "per night", $B37*Summary!$C$23, "per person per night", Summary!$C$23*$B37*O$23, "per day", $B37*Summary!$C$24, "-", "")*$D37)</f>
        <v>0</v>
      </c>
      <c r="P37" s="64"/>
      <c r="Q37" s="152">
        <f>SUM(SWITCH($C37,"one time fee", $B37, "per person", sum($B37*Q$23), "per night", $B37*Summary!$C$23, "per person per night", Summary!$C$23*$B37*Q$23, "per day", $B37*Summary!$C$24, "-", "")*$D37)</f>
        <v>0</v>
      </c>
      <c r="R37" s="153"/>
    </row>
    <row r="38">
      <c r="A38" s="188" t="s">
        <v>101</v>
      </c>
      <c r="B38" s="161">
        <v>3.0</v>
      </c>
      <c r="C38" s="17" t="s">
        <v>72</v>
      </c>
      <c r="D38" s="151">
        <v>1.0</v>
      </c>
      <c r="E38" s="152">
        <f>SUM(SWITCH($C38,"one time fee", $B38, "per person", sum($B38*E$23), "per night", $B38*Summary!$C$23, "per person per night", Summary!$C$23*$B38*E$23, "per day", $B38*Summary!$C$24, "-", "")*$D38)</f>
        <v>300</v>
      </c>
      <c r="F38" s="152">
        <f>SUM(SWITCH($C38,"one time fee", $B38, "per person", sum($B38*F$23), "per night", $B38*Summary!$C$23, "per person per night", Summary!$C$23*$B38*F$23, "per day", $B38*Summary!$C$24, "-", "")*$D38)</f>
        <v>345</v>
      </c>
      <c r="G38" s="152">
        <f>SUM(SWITCH($C38,"one time fee", $B38, "per person", sum($B38*G$23), "per night", $B38*Summary!$C$23, "per person per night", Summary!$C$23*$B38*G$23, "per day", $B38*Summary!$C$24, "-", "")*$D38)</f>
        <v>390</v>
      </c>
      <c r="H38" s="152">
        <f>SUM(SWITCH($C38,"one time fee", $B38, "per person", sum($B38*H$23), "per night", $B38*Summary!$C$23, "per person per night", Summary!$C$23*$B38*H$23, "per day", $B38*Summary!$C$24, "-", "")*$D38)</f>
        <v>435</v>
      </c>
      <c r="I38" s="152">
        <f>SUM(SWITCH($C38,"one time fee", $B38, "per person", sum($B38*I$23), "per night", $B38*Summary!$C$23, "per person per night", Summary!$C$23*$B38*I$23, "per day", $B38*Summary!$C$24, "-", "")*$D38)</f>
        <v>480</v>
      </c>
      <c r="J38" s="152">
        <f>SUM(SWITCH($C38,"one time fee", $B38, "per person", sum($B38*J$23), "per night", $B38*Summary!$C$23, "per person per night", Summary!$C$23*$B38*J$23, "per day", $B38*Summary!$C$24, "-", "")*$D38)</f>
        <v>525</v>
      </c>
      <c r="K38" s="152">
        <f>SUM(SWITCH($C38,"one time fee", $B38, "per person", sum($B38*K$23), "per night", $B38*Summary!$C$23, "per person per night", Summary!$C$23*$B38*K$23, "per day", $B38*Summary!$C$24, "-", "")*$D38)</f>
        <v>570</v>
      </c>
      <c r="L38" s="152">
        <f>SUM(SWITCH($C38,"one time fee", $B38, "per person", sum($B38*L$23), "per night", $B38*Summary!$C$23, "per person per night", Summary!$C$23*$B38*L$23, "per day", $B38*Summary!$C$24, "-", "")*$D38)</f>
        <v>615</v>
      </c>
      <c r="M38" s="152">
        <f>SUM(SWITCH($C38,"one time fee", $B38, "per person", sum($B38*M$23), "per night", $B38*Summary!$C$23, "per person per night", Summary!$C$23*$B38*M$23, "per day", $B38*Summary!$C$24, "-", "")*$D38)</f>
        <v>660</v>
      </c>
      <c r="N38" s="152">
        <f>SUM(SWITCH($C38,"one time fee", $B38, "per person", sum($B38*N$23), "per night", $B38*Summary!$C$23, "per person per night", Summary!$C$23*$B38*N$23, "per day", $B38*Summary!$C$24, "-", "")*$D38)</f>
        <v>705</v>
      </c>
      <c r="O38" s="152">
        <f>SUM(SWITCH($C38,"one time fee", $B38, "per person", sum($B38*O$23), "per night", $B38*Summary!$C$23, "per person per night", Summary!$C$23*$B38*O$23, "per day", $B38*Summary!$C$24, "-", "")*$D38)</f>
        <v>750</v>
      </c>
      <c r="P38" s="64"/>
      <c r="Q38" s="152">
        <f>SUM(SWITCH($C38,"one time fee", $B38, "per person", sum($B38*Q$23), "per night", $B38*Summary!$C$23, "per person per night", Summary!$C$23*$B38*Q$23, "per day", $B38*Summary!$C$24, "-", "")*$D38)</f>
        <v>612</v>
      </c>
      <c r="R38" s="153"/>
    </row>
    <row r="39">
      <c r="A39" s="188" t="s">
        <v>102</v>
      </c>
      <c r="B39" s="161">
        <v>0.0</v>
      </c>
      <c r="C39" s="17" t="s">
        <v>85</v>
      </c>
      <c r="D39" s="151">
        <v>1.0</v>
      </c>
      <c r="E39" s="152">
        <f>SUM(SWITCH($C39,"one time fee", $B39, "per person", sum($B39*E$23), "per night", $B39*Summary!$C$23, "per person per night", Summary!$C$23*$B39*E$23, "per day", $B39*Summary!$C$24, "-", "")*$D39)</f>
        <v>0</v>
      </c>
      <c r="F39" s="152">
        <f>SUM(SWITCH($C39,"one time fee", $B39, "per person", sum($B39*F$23), "per night", $B39*Summary!$C$23, "per person per night", Summary!$C$23*$B39*F$23, "per day", $B39*Summary!$C$24, "-", "")*$D39)</f>
        <v>0</v>
      </c>
      <c r="G39" s="152">
        <f>SUM(SWITCH($C39,"one time fee", $B39, "per person", sum($B39*G$23), "per night", $B39*Summary!$C$23, "per person per night", Summary!$C$23*$B39*G$23, "per day", $B39*Summary!$C$24, "-", "")*$D39)</f>
        <v>0</v>
      </c>
      <c r="H39" s="152">
        <f>SUM(SWITCH($C39,"one time fee", $B39, "per person", sum($B39*H$23), "per night", $B39*Summary!$C$23, "per person per night", Summary!$C$23*$B39*H$23, "per day", $B39*Summary!$C$24, "-", "")*$D39)</f>
        <v>0</v>
      </c>
      <c r="I39" s="152">
        <f>SUM(SWITCH($C39,"one time fee", $B39, "per person", sum($B39*I$23), "per night", $B39*Summary!$C$23, "per person per night", Summary!$C$23*$B39*I$23, "per day", $B39*Summary!$C$24, "-", "")*$D39)</f>
        <v>0</v>
      </c>
      <c r="J39" s="152">
        <f>SUM(SWITCH($C39,"one time fee", $B39, "per person", sum($B39*J$23), "per night", $B39*Summary!$C$23, "per person per night", Summary!$C$23*$B39*J$23, "per day", $B39*Summary!$C$24, "-", "")*$D39)</f>
        <v>0</v>
      </c>
      <c r="K39" s="152">
        <f>SUM(SWITCH($C39,"one time fee", $B39, "per person", sum($B39*K$23), "per night", $B39*Summary!$C$23, "per person per night", Summary!$C$23*$B39*K$23, "per day", $B39*Summary!$C$24, "-", "")*$D39)</f>
        <v>0</v>
      </c>
      <c r="L39" s="152">
        <f>SUM(SWITCH($C39,"one time fee", $B39, "per person", sum($B39*L$23), "per night", $B39*Summary!$C$23, "per person per night", Summary!$C$23*$B39*L$23, "per day", $B39*Summary!$C$24, "-", "")*$D39)</f>
        <v>0</v>
      </c>
      <c r="M39" s="152">
        <f>SUM(SWITCH($C39,"one time fee", $B39, "per person", sum($B39*M$23), "per night", $B39*Summary!$C$23, "per person per night", Summary!$C$23*$B39*M$23, "per day", $B39*Summary!$C$24, "-", "")*$D39)</f>
        <v>0</v>
      </c>
      <c r="N39" s="152">
        <f>SUM(SWITCH($C39,"one time fee", $B39, "per person", sum($B39*N$23), "per night", $B39*Summary!$C$23, "per person per night", Summary!$C$23*$B39*N$23, "per day", $B39*Summary!$C$24, "-", "")*$D39)</f>
        <v>0</v>
      </c>
      <c r="O39" s="152">
        <f>SUM(SWITCH($C39,"one time fee", $B39, "per person", sum($B39*O$23), "per night", $B39*Summary!$C$23, "per person per night", Summary!$C$23*$B39*O$23, "per day", $B39*Summary!$C$24, "-", "")*$D39)</f>
        <v>0</v>
      </c>
      <c r="P39" s="64"/>
      <c r="Q39" s="152">
        <f>SUM(SWITCH($C39,"one time fee", $B39, "per person", sum($B39*Q$23), "per night", $B39*Summary!$C$23, "per person per night", Summary!$C$23*$B39*Q$23, "per day", $B39*Summary!$C$24, "-", "")*$D39)</f>
        <v>0</v>
      </c>
      <c r="R39" s="153"/>
    </row>
    <row r="40">
      <c r="A40" s="190"/>
      <c r="B40" s="161">
        <v>0.0</v>
      </c>
      <c r="C40" s="17" t="s">
        <v>76</v>
      </c>
      <c r="D40" s="151">
        <v>1.0</v>
      </c>
      <c r="E40" s="152">
        <f>SUM(SWITCH($C40,"one time fee", $B40, "per person", sum($B40*E$23), "per night", $B40*Summary!$C$23, "per person per night", Summary!$C$23*$B40*E$23, "per day", $B40*Summary!$C$24, "-", "")*$D40)</f>
        <v>0</v>
      </c>
      <c r="F40" s="152">
        <f>SUM(SWITCH($C40,"one time fee", $B40, "per person", sum($B40*F$23), "per night", $B40*Summary!$C$23, "per person per night", Summary!$C$23*$B40*F$23, "per day", $B40*Summary!$C$24, "-", "")*$D40)</f>
        <v>0</v>
      </c>
      <c r="G40" s="152">
        <f>SUM(SWITCH($C40,"one time fee", $B40, "per person", sum($B40*G$23), "per night", $B40*Summary!$C$23, "per person per night", Summary!$C$23*$B40*G$23, "per day", $B40*Summary!$C$24, "-", "")*$D40)</f>
        <v>0</v>
      </c>
      <c r="H40" s="152">
        <f>SUM(SWITCH($C40,"one time fee", $B40, "per person", sum($B40*H$23), "per night", $B40*Summary!$C$23, "per person per night", Summary!$C$23*$B40*H$23, "per day", $B40*Summary!$C$24, "-", "")*$D40)</f>
        <v>0</v>
      </c>
      <c r="I40" s="152">
        <f>SUM(SWITCH($C40,"one time fee", $B40, "per person", sum($B40*I$23), "per night", $B40*Summary!$C$23, "per person per night", Summary!$C$23*$B40*I$23, "per day", $B40*Summary!$C$24, "-", "")*$D40)</f>
        <v>0</v>
      </c>
      <c r="J40" s="152">
        <f>SUM(SWITCH($C40,"one time fee", $B40, "per person", sum($B40*J$23), "per night", $B40*Summary!$C$23, "per person per night", Summary!$C$23*$B40*J$23, "per day", $B40*Summary!$C$24, "-", "")*$D40)</f>
        <v>0</v>
      </c>
      <c r="K40" s="152">
        <f>SUM(SWITCH($C40,"one time fee", $B40, "per person", sum($B40*K$23), "per night", $B40*Summary!$C$23, "per person per night", Summary!$C$23*$B40*K$23, "per day", $B40*Summary!$C$24, "-", "")*$D40)</f>
        <v>0</v>
      </c>
      <c r="L40" s="152">
        <f>SUM(SWITCH($C40,"one time fee", $B40, "per person", sum($B40*L$23), "per night", $B40*Summary!$C$23, "per person per night", Summary!$C$23*$B40*L$23, "per day", $B40*Summary!$C$24, "-", "")*$D40)</f>
        <v>0</v>
      </c>
      <c r="M40" s="152">
        <f>SUM(SWITCH($C40,"one time fee", $B40, "per person", sum($B40*M$23), "per night", $B40*Summary!$C$23, "per person per night", Summary!$C$23*$B40*M$23, "per day", $B40*Summary!$C$24, "-", "")*$D40)</f>
        <v>0</v>
      </c>
      <c r="N40" s="152">
        <f>SUM(SWITCH($C40,"one time fee", $B40, "per person", sum($B40*N$23), "per night", $B40*Summary!$C$23, "per person per night", Summary!$C$23*$B40*N$23, "per day", $B40*Summary!$C$24, "-", "")*$D40)</f>
        <v>0</v>
      </c>
      <c r="O40" s="152">
        <f>SUM(SWITCH($C40,"one time fee", $B40, "per person", sum($B40*O$23), "per night", $B40*Summary!$C$23, "per person per night", Summary!$C$23*$B40*O$23, "per day", $B40*Summary!$C$24, "-", "")*$D40)</f>
        <v>0</v>
      </c>
      <c r="P40" s="64"/>
      <c r="Q40" s="152">
        <f>SUM(SWITCH($C40,"one time fee", $B40, "per person", sum($B40*Q$23), "per night", $B40*Summary!$C$23, "per person per night", Summary!$C$23*$B40*Q$23, "per day", $B40*Summary!$C$24, "-", "")*$D40)</f>
        <v>0</v>
      </c>
      <c r="R40" s="153"/>
    </row>
    <row r="41">
      <c r="A41" s="190"/>
      <c r="B41" s="161">
        <v>0.0</v>
      </c>
      <c r="C41" s="17" t="s">
        <v>76</v>
      </c>
      <c r="D41" s="151">
        <v>1.0</v>
      </c>
      <c r="E41" s="152">
        <f>SUM(SWITCH($C41,"one time fee", $B41, "per person", sum($B41*E$23), "per night", $B41*Summary!$C$23, "per person per night", Summary!$C$23*$B41*E$23, "per day", $B41*Summary!$C$24, "-", "")*$D41)</f>
        <v>0</v>
      </c>
      <c r="F41" s="152">
        <f>SUM(SWITCH($C41,"one time fee", $B41, "per person", sum($B41*F$23), "per night", $B41*Summary!$C$23, "per person per night", Summary!$C$23*$B41*F$23, "per day", $B41*Summary!$C$24, "-", "")*$D41)</f>
        <v>0</v>
      </c>
      <c r="G41" s="152">
        <f>SUM(SWITCH($C41,"one time fee", $B41, "per person", sum($B41*G$23), "per night", $B41*Summary!$C$23, "per person per night", Summary!$C$23*$B41*G$23, "per day", $B41*Summary!$C$24, "-", "")*$D41)</f>
        <v>0</v>
      </c>
      <c r="H41" s="152">
        <f>SUM(SWITCH($C41,"one time fee", $B41, "per person", sum($B41*H$23), "per night", $B41*Summary!$C$23, "per person per night", Summary!$C$23*$B41*H$23, "per day", $B41*Summary!$C$24, "-", "")*$D41)</f>
        <v>0</v>
      </c>
      <c r="I41" s="152">
        <f>SUM(SWITCH($C41,"one time fee", $B41, "per person", sum($B41*I$23), "per night", $B41*Summary!$C$23, "per person per night", Summary!$C$23*$B41*I$23, "per day", $B41*Summary!$C$24, "-", "")*$D41)</f>
        <v>0</v>
      </c>
      <c r="J41" s="152">
        <f>SUM(SWITCH($C41,"one time fee", $B41, "per person", sum($B41*J$23), "per night", $B41*Summary!$C$23, "per person per night", Summary!$C$23*$B41*J$23, "per day", $B41*Summary!$C$24, "-", "")*$D41)</f>
        <v>0</v>
      </c>
      <c r="K41" s="152">
        <f>SUM(SWITCH($C41,"one time fee", $B41, "per person", sum($B41*K$23), "per night", $B41*Summary!$C$23, "per person per night", Summary!$C$23*$B41*K$23, "per day", $B41*Summary!$C$24, "-", "")*$D41)</f>
        <v>0</v>
      </c>
      <c r="L41" s="152">
        <f>SUM(SWITCH($C41,"one time fee", $B41, "per person", sum($B41*L$23), "per night", $B41*Summary!$C$23, "per person per night", Summary!$C$23*$B41*L$23, "per day", $B41*Summary!$C$24, "-", "")*$D41)</f>
        <v>0</v>
      </c>
      <c r="M41" s="152">
        <f>SUM(SWITCH($C41,"one time fee", $B41, "per person", sum($B41*M$23), "per night", $B41*Summary!$C$23, "per person per night", Summary!$C$23*$B41*M$23, "per day", $B41*Summary!$C$24, "-", "")*$D41)</f>
        <v>0</v>
      </c>
      <c r="N41" s="152">
        <f>SUM(SWITCH($C41,"one time fee", $B41, "per person", sum($B41*N$23), "per night", $B41*Summary!$C$23, "per person per night", Summary!$C$23*$B41*N$23, "per day", $B41*Summary!$C$24, "-", "")*$D41)</f>
        <v>0</v>
      </c>
      <c r="O41" s="152">
        <f>SUM(SWITCH($C41,"one time fee", $B41, "per person", sum($B41*O$23), "per night", $B41*Summary!$C$23, "per person per night", Summary!$C$23*$B41*O$23, "per day", $B41*Summary!$C$24, "-", "")*$D41)</f>
        <v>0</v>
      </c>
      <c r="P41" s="64"/>
      <c r="Q41" s="152">
        <f>SUM(SWITCH($C41,"one time fee", $B41, "per person", sum($B41*Q$23), "per night", $B41*Summary!$C$23, "per person per night", Summary!$C$23*$B41*Q$23, "per day", $B41*Summary!$C$24, "-", "")*$D41)</f>
        <v>0</v>
      </c>
      <c r="R41" s="153"/>
    </row>
    <row r="42">
      <c r="A42" s="190"/>
      <c r="B42" s="161">
        <v>0.0</v>
      </c>
      <c r="C42" s="17" t="s">
        <v>76</v>
      </c>
      <c r="D42" s="151">
        <v>1.0</v>
      </c>
      <c r="E42" s="152">
        <f>SUM(SWITCH($C42,"one time fee", $B42, "per person", sum($B42*E$23), "per night", $B42*Summary!$C$23, "per person per night", Summary!$C$23*$B42*E$23, "per day", $B42*Summary!$C$24, "-", "")*$D42)</f>
        <v>0</v>
      </c>
      <c r="F42" s="152">
        <f>SUM(SWITCH($C42,"one time fee", $B42, "per person", sum($B42*F$23), "per night", $B42*Summary!$C$23, "per person per night", Summary!$C$23*$B42*F$23, "per day", $B42*Summary!$C$24, "-", "")*$D42)</f>
        <v>0</v>
      </c>
      <c r="G42" s="152">
        <f>SUM(SWITCH($C42,"one time fee", $B42, "per person", sum($B42*G$23), "per night", $B42*Summary!$C$23, "per person per night", Summary!$C$23*$B42*G$23, "per day", $B42*Summary!$C$24, "-", "")*$D42)</f>
        <v>0</v>
      </c>
      <c r="H42" s="152">
        <f>SUM(SWITCH($C42,"one time fee", $B42, "per person", sum($B42*H$23), "per night", $B42*Summary!$C$23, "per person per night", Summary!$C$23*$B42*H$23, "per day", $B42*Summary!$C$24, "-", "")*$D42)</f>
        <v>0</v>
      </c>
      <c r="I42" s="152">
        <f>SUM(SWITCH($C42,"one time fee", $B42, "per person", sum($B42*I$23), "per night", $B42*Summary!$C$23, "per person per night", Summary!$C$23*$B42*I$23, "per day", $B42*Summary!$C$24, "-", "")*$D42)</f>
        <v>0</v>
      </c>
      <c r="J42" s="152">
        <f>SUM(SWITCH($C42,"one time fee", $B42, "per person", sum($B42*J$23), "per night", $B42*Summary!$C$23, "per person per night", Summary!$C$23*$B42*J$23, "per day", $B42*Summary!$C$24, "-", "")*$D42)</f>
        <v>0</v>
      </c>
      <c r="K42" s="152">
        <f>SUM(SWITCH($C42,"one time fee", $B42, "per person", sum($B42*K$23), "per night", $B42*Summary!$C$23, "per person per night", Summary!$C$23*$B42*K$23, "per day", $B42*Summary!$C$24, "-", "")*$D42)</f>
        <v>0</v>
      </c>
      <c r="L42" s="152">
        <f>SUM(SWITCH($C42,"one time fee", $B42, "per person", sum($B42*L$23), "per night", $B42*Summary!$C$23, "per person per night", Summary!$C$23*$B42*L$23, "per day", $B42*Summary!$C$24, "-", "")*$D42)</f>
        <v>0</v>
      </c>
      <c r="M42" s="152">
        <f>SUM(SWITCH($C42,"one time fee", $B42, "per person", sum($B42*M$23), "per night", $B42*Summary!$C$23, "per person per night", Summary!$C$23*$B42*M$23, "per day", $B42*Summary!$C$24, "-", "")*$D42)</f>
        <v>0</v>
      </c>
      <c r="N42" s="152">
        <f>SUM(SWITCH($C42,"one time fee", $B42, "per person", sum($B42*N$23), "per night", $B42*Summary!$C$23, "per person per night", Summary!$C$23*$B42*N$23, "per day", $B42*Summary!$C$24, "-", "")*$D42)</f>
        <v>0</v>
      </c>
      <c r="O42" s="152">
        <f>SUM(SWITCH($C42,"one time fee", $B42, "per person", sum($B42*O$23), "per night", $B42*Summary!$C$23, "per person per night", Summary!$C$23*$B42*O$23, "per day", $B42*Summary!$C$24, "-", "")*$D42)</f>
        <v>0</v>
      </c>
      <c r="P42" s="64"/>
      <c r="Q42" s="152">
        <f>SUM(SWITCH($C42,"one time fee", $B42, "per person", sum($B42*Q$23), "per night", $B42*Summary!$C$23, "per person per night", Summary!$C$23*$B42*Q$23, "per day", $B42*Summary!$C$24, "-", "")*$D42)</f>
        <v>0</v>
      </c>
      <c r="R42" s="153"/>
    </row>
    <row r="43">
      <c r="A43" s="190"/>
      <c r="B43" s="161">
        <v>0.0</v>
      </c>
      <c r="C43" s="17" t="s">
        <v>76</v>
      </c>
      <c r="D43" s="151">
        <v>1.0</v>
      </c>
      <c r="E43" s="152">
        <f>SUM(SWITCH($C43,"one time fee", $B43, "per person", sum($B43*E$23), "per night", $B43*Summary!$C$23, "per person per night", Summary!$C$23*$B43*E$23, "per day", $B43*Summary!$C$24, "-", "")*$D43)</f>
        <v>0</v>
      </c>
      <c r="F43" s="152">
        <f>SUM(SWITCH($C43,"one time fee", $B43, "per person", sum($B43*F$23), "per night", $B43*Summary!$C$23, "per person per night", Summary!$C$23*$B43*F$23, "per day", $B43*Summary!$C$24, "-", "")*$D43)</f>
        <v>0</v>
      </c>
      <c r="G43" s="152">
        <f>SUM(SWITCH($C43,"one time fee", $B43, "per person", sum($B43*G$23), "per night", $B43*Summary!$C$23, "per person per night", Summary!$C$23*$B43*G$23, "per day", $B43*Summary!$C$24, "-", "")*$D43)</f>
        <v>0</v>
      </c>
      <c r="H43" s="152">
        <f>SUM(SWITCH($C43,"one time fee", $B43, "per person", sum($B43*H$23), "per night", $B43*Summary!$C$23, "per person per night", Summary!$C$23*$B43*H$23, "per day", $B43*Summary!$C$24, "-", "")*$D43)</f>
        <v>0</v>
      </c>
      <c r="I43" s="152">
        <f>SUM(SWITCH($C43,"one time fee", $B43, "per person", sum($B43*I$23), "per night", $B43*Summary!$C$23, "per person per night", Summary!$C$23*$B43*I$23, "per day", $B43*Summary!$C$24, "-", "")*$D43)</f>
        <v>0</v>
      </c>
      <c r="J43" s="152">
        <f>SUM(SWITCH($C43,"one time fee", $B43, "per person", sum($B43*J$23), "per night", $B43*Summary!$C$23, "per person per night", Summary!$C$23*$B43*J$23, "per day", $B43*Summary!$C$24, "-", "")*$D43)</f>
        <v>0</v>
      </c>
      <c r="K43" s="152">
        <f>SUM(SWITCH($C43,"one time fee", $B43, "per person", sum($B43*K$23), "per night", $B43*Summary!$C$23, "per person per night", Summary!$C$23*$B43*K$23, "per day", $B43*Summary!$C$24, "-", "")*$D43)</f>
        <v>0</v>
      </c>
      <c r="L43" s="152">
        <f>SUM(SWITCH($C43,"one time fee", $B43, "per person", sum($B43*L$23), "per night", $B43*Summary!$C$23, "per person per night", Summary!$C$23*$B43*L$23, "per day", $B43*Summary!$C$24, "-", "")*$D43)</f>
        <v>0</v>
      </c>
      <c r="M43" s="152">
        <f>SUM(SWITCH($C43,"one time fee", $B43, "per person", sum($B43*M$23), "per night", $B43*Summary!$C$23, "per person per night", Summary!$C$23*$B43*M$23, "per day", $B43*Summary!$C$24, "-", "")*$D43)</f>
        <v>0</v>
      </c>
      <c r="N43" s="152">
        <f>SUM(SWITCH($C43,"one time fee", $B43, "per person", sum($B43*N$23), "per night", $B43*Summary!$C$23, "per person per night", Summary!$C$23*$B43*N$23, "per day", $B43*Summary!$C$24, "-", "")*$D43)</f>
        <v>0</v>
      </c>
      <c r="O43" s="152">
        <f>SUM(SWITCH($C43,"one time fee", $B43, "per person", sum($B43*O$23), "per night", $B43*Summary!$C$23, "per person per night", Summary!$C$23*$B43*O$23, "per day", $B43*Summary!$C$24, "-", "")*$D43)</f>
        <v>0</v>
      </c>
      <c r="P43" s="64"/>
      <c r="Q43" s="152">
        <f>SUM(SWITCH($C43,"one time fee", $B43, "per person", sum($B43*Q$23), "per night", $B43*Summary!$C$23, "per person per night", Summary!$C$23*$B43*Q$23, "per day", $B43*Summary!$C$24, "-", "")*$D43)</f>
        <v>0</v>
      </c>
      <c r="R43" s="153"/>
    </row>
    <row r="44">
      <c r="A44" s="190"/>
      <c r="B44" s="161">
        <v>0.0</v>
      </c>
      <c r="C44" s="17" t="s">
        <v>76</v>
      </c>
      <c r="D44" s="151">
        <v>1.0</v>
      </c>
      <c r="E44" s="152">
        <f>SUM(SWITCH($C44,"one time fee", $B44, "per person", sum($B44*E$23), "per night", $B44*Summary!$C$23, "per person per night", Summary!$C$23*$B44*E$23, "per day", $B44*Summary!$C$24, "-", "")*$D44)</f>
        <v>0</v>
      </c>
      <c r="F44" s="152">
        <f>SUM(SWITCH($C44,"one time fee", $B44, "per person", sum($B44*F$23), "per night", $B44*Summary!$C$23, "per person per night", Summary!$C$23*$B44*F$23, "per day", $B44*Summary!$C$24, "-", "")*$D44)</f>
        <v>0</v>
      </c>
      <c r="G44" s="152">
        <f>SUM(SWITCH($C44,"one time fee", $B44, "per person", sum($B44*G$23), "per night", $B44*Summary!$C$23, "per person per night", Summary!$C$23*$B44*G$23, "per day", $B44*Summary!$C$24, "-", "")*$D44)</f>
        <v>0</v>
      </c>
      <c r="H44" s="152">
        <f>SUM(SWITCH($C44,"one time fee", $B44, "per person", sum($B44*H$23), "per night", $B44*Summary!$C$23, "per person per night", Summary!$C$23*$B44*H$23, "per day", $B44*Summary!$C$24, "-", "")*$D44)</f>
        <v>0</v>
      </c>
      <c r="I44" s="152">
        <f>SUM(SWITCH($C44,"one time fee", $B44, "per person", sum($B44*I$23), "per night", $B44*Summary!$C$23, "per person per night", Summary!$C$23*$B44*I$23, "per day", $B44*Summary!$C$24, "-", "")*$D44)</f>
        <v>0</v>
      </c>
      <c r="J44" s="152">
        <f>SUM(SWITCH($C44,"one time fee", $B44, "per person", sum($B44*J$23), "per night", $B44*Summary!$C$23, "per person per night", Summary!$C$23*$B44*J$23, "per day", $B44*Summary!$C$24, "-", "")*$D44)</f>
        <v>0</v>
      </c>
      <c r="K44" s="152">
        <f>SUM(SWITCH($C44,"one time fee", $B44, "per person", sum($B44*K$23), "per night", $B44*Summary!$C$23, "per person per night", Summary!$C$23*$B44*K$23, "per day", $B44*Summary!$C$24, "-", "")*$D44)</f>
        <v>0</v>
      </c>
      <c r="L44" s="152">
        <f>SUM(SWITCH($C44,"one time fee", $B44, "per person", sum($B44*L$23), "per night", $B44*Summary!$C$23, "per person per night", Summary!$C$23*$B44*L$23, "per day", $B44*Summary!$C$24, "-", "")*$D44)</f>
        <v>0</v>
      </c>
      <c r="M44" s="152">
        <f>SUM(SWITCH($C44,"one time fee", $B44, "per person", sum($B44*M$23), "per night", $B44*Summary!$C$23, "per person per night", Summary!$C$23*$B44*M$23, "per day", $B44*Summary!$C$24, "-", "")*$D44)</f>
        <v>0</v>
      </c>
      <c r="N44" s="152">
        <f>SUM(SWITCH($C44,"one time fee", $B44, "per person", sum($B44*N$23), "per night", $B44*Summary!$C$23, "per person per night", Summary!$C$23*$B44*N$23, "per day", $B44*Summary!$C$24, "-", "")*$D44)</f>
        <v>0</v>
      </c>
      <c r="O44" s="152">
        <f>SUM(SWITCH($C44,"one time fee", $B44, "per person", sum($B44*O$23), "per night", $B44*Summary!$C$23, "per person per night", Summary!$C$23*$B44*O$23, "per day", $B44*Summary!$C$24, "-", "")*$D44)</f>
        <v>0</v>
      </c>
      <c r="P44" s="64"/>
      <c r="Q44" s="152">
        <f>SUM(SWITCH($C44,"one time fee", $B44, "per person", sum($B44*Q$23), "per night", $B44*Summary!$C$23, "per person per night", Summary!$C$23*$B44*Q$23, "per day", $B44*Summary!$C$24, "-", "")*$D44)</f>
        <v>0</v>
      </c>
      <c r="R44" s="153"/>
    </row>
    <row r="45">
      <c r="A45" s="190"/>
      <c r="B45" s="161">
        <v>0.0</v>
      </c>
      <c r="C45" s="17" t="s">
        <v>76</v>
      </c>
      <c r="D45" s="151">
        <v>1.0</v>
      </c>
      <c r="E45" s="152">
        <f>SUM(SWITCH($C45,"one time fee", $B45, "per person", sum($B45*E$23), "per night", $B45*Summary!$C$23, "per person per night", Summary!$C$23*$B45*E$23, "per day", $B45*Summary!$C$24, "-", "")*$D45)</f>
        <v>0</v>
      </c>
      <c r="F45" s="152">
        <f>SUM(SWITCH($C45,"one time fee", $B45, "per person", sum($B45*F$23), "per night", $B45*Summary!$C$23, "per person per night", Summary!$C$23*$B45*F$23, "per day", $B45*Summary!$C$24, "-", "")*$D45)</f>
        <v>0</v>
      </c>
      <c r="G45" s="152">
        <f>SUM(SWITCH($C45,"one time fee", $B45, "per person", sum($B45*G$23), "per night", $B45*Summary!$C$23, "per person per night", Summary!$C$23*$B45*G$23, "per day", $B45*Summary!$C$24, "-", "")*$D45)</f>
        <v>0</v>
      </c>
      <c r="H45" s="152">
        <f>SUM(SWITCH($C45,"one time fee", $B45, "per person", sum($B45*H$23), "per night", $B45*Summary!$C$23, "per person per night", Summary!$C$23*$B45*H$23, "per day", $B45*Summary!$C$24, "-", "")*$D45)</f>
        <v>0</v>
      </c>
      <c r="I45" s="152">
        <f>SUM(SWITCH($C45,"one time fee", $B45, "per person", sum($B45*I$23), "per night", $B45*Summary!$C$23, "per person per night", Summary!$C$23*$B45*I$23, "per day", $B45*Summary!$C$24, "-", "")*$D45)</f>
        <v>0</v>
      </c>
      <c r="J45" s="152">
        <f>SUM(SWITCH($C45,"one time fee", $B45, "per person", sum($B45*J$23), "per night", $B45*Summary!$C$23, "per person per night", Summary!$C$23*$B45*J$23, "per day", $B45*Summary!$C$24, "-", "")*$D45)</f>
        <v>0</v>
      </c>
      <c r="K45" s="152">
        <f>SUM(SWITCH($C45,"one time fee", $B45, "per person", sum($B45*K$23), "per night", $B45*Summary!$C$23, "per person per night", Summary!$C$23*$B45*K$23, "per day", $B45*Summary!$C$24, "-", "")*$D45)</f>
        <v>0</v>
      </c>
      <c r="L45" s="152">
        <f>SUM(SWITCH($C45,"one time fee", $B45, "per person", sum($B45*L$23), "per night", $B45*Summary!$C$23, "per person per night", Summary!$C$23*$B45*L$23, "per day", $B45*Summary!$C$24, "-", "")*$D45)</f>
        <v>0</v>
      </c>
      <c r="M45" s="152">
        <f>SUM(SWITCH($C45,"one time fee", $B45, "per person", sum($B45*M$23), "per night", $B45*Summary!$C$23, "per person per night", Summary!$C$23*$B45*M$23, "per day", $B45*Summary!$C$24, "-", "")*$D45)</f>
        <v>0</v>
      </c>
      <c r="N45" s="152">
        <f>SUM(SWITCH($C45,"one time fee", $B45, "per person", sum($B45*N$23), "per night", $B45*Summary!$C$23, "per person per night", Summary!$C$23*$B45*N$23, "per day", $B45*Summary!$C$24, "-", "")*$D45)</f>
        <v>0</v>
      </c>
      <c r="O45" s="152">
        <f>SUM(SWITCH($C45,"one time fee", $B45, "per person", sum($B45*O$23), "per night", $B45*Summary!$C$23, "per person per night", Summary!$C$23*$B45*O$23, "per day", $B45*Summary!$C$24, "-", "")*$D45)</f>
        <v>0</v>
      </c>
      <c r="P45" s="64"/>
      <c r="Q45" s="152">
        <f>SUM(SWITCH($C45,"one time fee", $B45, "per person", sum($B45*Q$23), "per night", $B45*Summary!$C$23, "per person per night", Summary!$C$23*$B45*Q$23, "per day", $B45*Summary!$C$24, "-", "")*$D45)</f>
        <v>0</v>
      </c>
      <c r="R45" s="153"/>
    </row>
    <row r="46">
      <c r="A46" s="190"/>
      <c r="B46" s="161">
        <v>0.0</v>
      </c>
      <c r="C46" s="17" t="s">
        <v>76</v>
      </c>
      <c r="D46" s="151">
        <v>1.0</v>
      </c>
      <c r="E46" s="152">
        <f>SUM(SWITCH($C46,"one time fee", $B46, "per person", sum($B46*E$23), "per night", $B46*Summary!$C$23, "per person per night", Summary!$C$23*$B46*E$23, "per day", $B46*Summary!$C$24, "-", "")*$D46)</f>
        <v>0</v>
      </c>
      <c r="F46" s="152">
        <f>SUM(SWITCH($C46,"one time fee", $B46, "per person", sum($B46*F$23), "per night", $B46*Summary!$C$23, "per person per night", Summary!$C$23*$B46*F$23, "per day", $B46*Summary!$C$24, "-", "")*$D46)</f>
        <v>0</v>
      </c>
      <c r="G46" s="152">
        <f>SUM(SWITCH($C46,"one time fee", $B46, "per person", sum($B46*G$23), "per night", $B46*Summary!$C$23, "per person per night", Summary!$C$23*$B46*G$23, "per day", $B46*Summary!$C$24, "-", "")*$D46)</f>
        <v>0</v>
      </c>
      <c r="H46" s="152">
        <f>SUM(SWITCH($C46,"one time fee", $B46, "per person", sum($B46*H$23), "per night", $B46*Summary!$C$23, "per person per night", Summary!$C$23*$B46*H$23, "per day", $B46*Summary!$C$24, "-", "")*$D46)</f>
        <v>0</v>
      </c>
      <c r="I46" s="152">
        <f>SUM(SWITCH($C46,"one time fee", $B46, "per person", sum($B46*I$23), "per night", $B46*Summary!$C$23, "per person per night", Summary!$C$23*$B46*I$23, "per day", $B46*Summary!$C$24, "-", "")*$D46)</f>
        <v>0</v>
      </c>
      <c r="J46" s="152">
        <f>SUM(SWITCH($C46,"one time fee", $B46, "per person", sum($B46*J$23), "per night", $B46*Summary!$C$23, "per person per night", Summary!$C$23*$B46*J$23, "per day", $B46*Summary!$C$24, "-", "")*$D46)</f>
        <v>0</v>
      </c>
      <c r="K46" s="152">
        <f>SUM(SWITCH($C46,"one time fee", $B46, "per person", sum($B46*K$23), "per night", $B46*Summary!$C$23, "per person per night", Summary!$C$23*$B46*K$23, "per day", $B46*Summary!$C$24, "-", "")*$D46)</f>
        <v>0</v>
      </c>
      <c r="L46" s="152">
        <f>SUM(SWITCH($C46,"one time fee", $B46, "per person", sum($B46*L$23), "per night", $B46*Summary!$C$23, "per person per night", Summary!$C$23*$B46*L$23, "per day", $B46*Summary!$C$24, "-", "")*$D46)</f>
        <v>0</v>
      </c>
      <c r="M46" s="152">
        <f>SUM(SWITCH($C46,"one time fee", $B46, "per person", sum($B46*M$23), "per night", $B46*Summary!$C$23, "per person per night", Summary!$C$23*$B46*M$23, "per day", $B46*Summary!$C$24, "-", "")*$D46)</f>
        <v>0</v>
      </c>
      <c r="N46" s="152">
        <f>SUM(SWITCH($C46,"one time fee", $B46, "per person", sum($B46*N$23), "per night", $B46*Summary!$C$23, "per person per night", Summary!$C$23*$B46*N$23, "per day", $B46*Summary!$C$24, "-", "")*$D46)</f>
        <v>0</v>
      </c>
      <c r="O46" s="152">
        <f>SUM(SWITCH($C46,"one time fee", $B46, "per person", sum($B46*O$23), "per night", $B46*Summary!$C$23, "per person per night", Summary!$C$23*$B46*O$23, "per day", $B46*Summary!$C$24, "-", "")*$D46)</f>
        <v>0</v>
      </c>
      <c r="P46" s="64"/>
      <c r="Q46" s="152">
        <f>SUM(SWITCH($C46,"one time fee", $B46, "per person", sum($B46*Q$23), "per night", $B46*Summary!$C$23, "per person per night", Summary!$C$23*$B46*Q$23, "per day", $B46*Summary!$C$24, "-", "")*$D46)</f>
        <v>0</v>
      </c>
      <c r="R46" s="153"/>
    </row>
    <row r="47">
      <c r="A47" s="190"/>
      <c r="B47" s="161">
        <v>0.0</v>
      </c>
      <c r="C47" s="17" t="s">
        <v>76</v>
      </c>
      <c r="D47" s="151">
        <v>1.0</v>
      </c>
      <c r="E47" s="152">
        <f>SUM(SWITCH($C47,"one time fee", $B47, "per person", sum($B47*E$23), "per night", $B47*Summary!$C$23, "per person per night", Summary!$C$23*$B47*E$23, "per day", $B47*Summary!$C$24, "-", "")*$D47)</f>
        <v>0</v>
      </c>
      <c r="F47" s="152">
        <f>SUM(SWITCH($C47,"one time fee", $B47, "per person", sum($B47*F$23), "per night", $B47*Summary!$C$23, "per person per night", Summary!$C$23*$B47*F$23, "per day", $B47*Summary!$C$24, "-", "")*$D47)</f>
        <v>0</v>
      </c>
      <c r="G47" s="152">
        <f>SUM(SWITCH($C47,"one time fee", $B47, "per person", sum($B47*G$23), "per night", $B47*Summary!$C$23, "per person per night", Summary!$C$23*$B47*G$23, "per day", $B47*Summary!$C$24, "-", "")*$D47)</f>
        <v>0</v>
      </c>
      <c r="H47" s="152">
        <f>SUM(SWITCH($C47,"one time fee", $B47, "per person", sum($B47*H$23), "per night", $B47*Summary!$C$23, "per person per night", Summary!$C$23*$B47*H$23, "per day", $B47*Summary!$C$24, "-", "")*$D47)</f>
        <v>0</v>
      </c>
      <c r="I47" s="152">
        <f>SUM(SWITCH($C47,"one time fee", $B47, "per person", sum($B47*I$23), "per night", $B47*Summary!$C$23, "per person per night", Summary!$C$23*$B47*I$23, "per day", $B47*Summary!$C$24, "-", "")*$D47)</f>
        <v>0</v>
      </c>
      <c r="J47" s="152">
        <f>SUM(SWITCH($C47,"one time fee", $B47, "per person", sum($B47*J$23), "per night", $B47*Summary!$C$23, "per person per night", Summary!$C$23*$B47*J$23, "per day", $B47*Summary!$C$24, "-", "")*$D47)</f>
        <v>0</v>
      </c>
      <c r="K47" s="152">
        <f>SUM(SWITCH($C47,"one time fee", $B47, "per person", sum($B47*K$23), "per night", $B47*Summary!$C$23, "per person per night", Summary!$C$23*$B47*K$23, "per day", $B47*Summary!$C$24, "-", "")*$D47)</f>
        <v>0</v>
      </c>
      <c r="L47" s="152">
        <f>SUM(SWITCH($C47,"one time fee", $B47, "per person", sum($B47*L$23), "per night", $B47*Summary!$C$23, "per person per night", Summary!$C$23*$B47*L$23, "per day", $B47*Summary!$C$24, "-", "")*$D47)</f>
        <v>0</v>
      </c>
      <c r="M47" s="152">
        <f>SUM(SWITCH($C47,"one time fee", $B47, "per person", sum($B47*M$23), "per night", $B47*Summary!$C$23, "per person per night", Summary!$C$23*$B47*M$23, "per day", $B47*Summary!$C$24, "-", "")*$D47)</f>
        <v>0</v>
      </c>
      <c r="N47" s="152">
        <f>SUM(SWITCH($C47,"one time fee", $B47, "per person", sum($B47*N$23), "per night", $B47*Summary!$C$23, "per person per night", Summary!$C$23*$B47*N$23, "per day", $B47*Summary!$C$24, "-", "")*$D47)</f>
        <v>0</v>
      </c>
      <c r="O47" s="152">
        <f>SUM(SWITCH($C47,"one time fee", $B47, "per person", sum($B47*O$23), "per night", $B47*Summary!$C$23, "per person per night", Summary!$C$23*$B47*O$23, "per day", $B47*Summary!$C$24, "-", "")*$D47)</f>
        <v>0</v>
      </c>
      <c r="P47" s="64"/>
      <c r="Q47" s="152">
        <f>SUM(SWITCH($C47,"one time fee", $B47, "per person", sum($B47*Q$23), "per night", $B47*Summary!$C$23, "per person per night", Summary!$C$23*$B47*Q$23, "per day", $B47*Summary!$C$24, "-", "")*$D47)</f>
        <v>0</v>
      </c>
      <c r="R47" s="153"/>
    </row>
    <row r="48">
      <c r="A48" s="190"/>
      <c r="B48" s="161">
        <v>0.0</v>
      </c>
      <c r="C48" s="17" t="s">
        <v>76</v>
      </c>
      <c r="D48" s="151">
        <v>1.0</v>
      </c>
      <c r="E48" s="152">
        <f>SUM(SWITCH($C48,"one time fee", $B48, "per person", sum($B48*E$23), "per night", $B48*Summary!$C$23, "per person per night", Summary!$C$23*$B48*E$23, "per day", $B48*Summary!$C$24, "-", "")*$D48)</f>
        <v>0</v>
      </c>
      <c r="F48" s="152">
        <f>SUM(SWITCH($C48,"one time fee", $B48, "per person", sum($B48*F$23), "per night", $B48*Summary!$C$23, "per person per night", Summary!$C$23*$B48*F$23, "per day", $B48*Summary!$C$24, "-", "")*$D48)</f>
        <v>0</v>
      </c>
      <c r="G48" s="152">
        <f>SUM(SWITCH($C48,"one time fee", $B48, "per person", sum($B48*G$23), "per night", $B48*Summary!$C$23, "per person per night", Summary!$C$23*$B48*G$23, "per day", $B48*Summary!$C$24, "-", "")*$D48)</f>
        <v>0</v>
      </c>
      <c r="H48" s="152">
        <f>SUM(SWITCH($C48,"one time fee", $B48, "per person", sum($B48*H$23), "per night", $B48*Summary!$C$23, "per person per night", Summary!$C$23*$B48*H$23, "per day", $B48*Summary!$C$24, "-", "")*$D48)</f>
        <v>0</v>
      </c>
      <c r="I48" s="152">
        <f>SUM(SWITCH($C48,"one time fee", $B48, "per person", sum($B48*I$23), "per night", $B48*Summary!$C$23, "per person per night", Summary!$C$23*$B48*I$23, "per day", $B48*Summary!$C$24, "-", "")*$D48)</f>
        <v>0</v>
      </c>
      <c r="J48" s="152">
        <f>SUM(SWITCH($C48,"one time fee", $B48, "per person", sum($B48*J$23), "per night", $B48*Summary!$C$23, "per person per night", Summary!$C$23*$B48*J$23, "per day", $B48*Summary!$C$24, "-", "")*$D48)</f>
        <v>0</v>
      </c>
      <c r="K48" s="152">
        <f>SUM(SWITCH($C48,"one time fee", $B48, "per person", sum($B48*K$23), "per night", $B48*Summary!$C$23, "per person per night", Summary!$C$23*$B48*K$23, "per day", $B48*Summary!$C$24, "-", "")*$D48)</f>
        <v>0</v>
      </c>
      <c r="L48" s="152">
        <f>SUM(SWITCH($C48,"one time fee", $B48, "per person", sum($B48*L$23), "per night", $B48*Summary!$C$23, "per person per night", Summary!$C$23*$B48*L$23, "per day", $B48*Summary!$C$24, "-", "")*$D48)</f>
        <v>0</v>
      </c>
      <c r="M48" s="152">
        <f>SUM(SWITCH($C48,"one time fee", $B48, "per person", sum($B48*M$23), "per night", $B48*Summary!$C$23, "per person per night", Summary!$C$23*$B48*M$23, "per day", $B48*Summary!$C$24, "-", "")*$D48)</f>
        <v>0</v>
      </c>
      <c r="N48" s="152">
        <f>SUM(SWITCH($C48,"one time fee", $B48, "per person", sum($B48*N$23), "per night", $B48*Summary!$C$23, "per person per night", Summary!$C$23*$B48*N$23, "per day", $B48*Summary!$C$24, "-", "")*$D48)</f>
        <v>0</v>
      </c>
      <c r="O48" s="152">
        <f>SUM(SWITCH($C48,"one time fee", $B48, "per person", sum($B48*O$23), "per night", $B48*Summary!$C$23, "per person per night", Summary!$C$23*$B48*O$23, "per day", $B48*Summary!$C$24, "-", "")*$D48)</f>
        <v>0</v>
      </c>
      <c r="P48" s="64"/>
      <c r="Q48" s="152">
        <f>SUM(SWITCH($C48,"one time fee", $B48, "per person", sum($B48*Q$23), "per night", $B48*Summary!$C$23, "per person per night", Summary!$C$23*$B48*Q$23, "per day", $B48*Summary!$C$24, "-", "")*$D48)</f>
        <v>0</v>
      </c>
      <c r="R48" s="153"/>
    </row>
    <row r="49">
      <c r="A49" s="190"/>
      <c r="B49" s="161">
        <v>0.0</v>
      </c>
      <c r="C49" s="17" t="s">
        <v>76</v>
      </c>
      <c r="D49" s="151">
        <v>1.0</v>
      </c>
      <c r="E49" s="152">
        <f>SUM(SWITCH($C49,"one time fee", $B49, "per person", sum($B49*E$23), "per night", $B49*Summary!$C$23, "per person per night", Summary!$C$23*$B49*E$23, "per day", $B49*Summary!$C$24, "-", "")*$D49)</f>
        <v>0</v>
      </c>
      <c r="F49" s="152">
        <f>SUM(SWITCH($C49,"one time fee", $B49, "per person", sum($B49*F$23), "per night", $B49*Summary!$C$23, "per person per night", Summary!$C$23*$B49*F$23, "per day", $B49*Summary!$C$24, "-", "")*$D49)</f>
        <v>0</v>
      </c>
      <c r="G49" s="152">
        <f>SUM(SWITCH($C49,"one time fee", $B49, "per person", sum($B49*G$23), "per night", $B49*Summary!$C$23, "per person per night", Summary!$C$23*$B49*G$23, "per day", $B49*Summary!$C$24, "-", "")*$D49)</f>
        <v>0</v>
      </c>
      <c r="H49" s="152">
        <f>SUM(SWITCH($C49,"one time fee", $B49, "per person", sum($B49*H$23), "per night", $B49*Summary!$C$23, "per person per night", Summary!$C$23*$B49*H$23, "per day", $B49*Summary!$C$24, "-", "")*$D49)</f>
        <v>0</v>
      </c>
      <c r="I49" s="152">
        <f>SUM(SWITCH($C49,"one time fee", $B49, "per person", sum($B49*I$23), "per night", $B49*Summary!$C$23, "per person per night", Summary!$C$23*$B49*I$23, "per day", $B49*Summary!$C$24, "-", "")*$D49)</f>
        <v>0</v>
      </c>
      <c r="J49" s="152">
        <f>SUM(SWITCH($C49,"one time fee", $B49, "per person", sum($B49*J$23), "per night", $B49*Summary!$C$23, "per person per night", Summary!$C$23*$B49*J$23, "per day", $B49*Summary!$C$24, "-", "")*$D49)</f>
        <v>0</v>
      </c>
      <c r="K49" s="152">
        <f>SUM(SWITCH($C49,"one time fee", $B49, "per person", sum($B49*K$23), "per night", $B49*Summary!$C$23, "per person per night", Summary!$C$23*$B49*K$23, "per day", $B49*Summary!$C$24, "-", "")*$D49)</f>
        <v>0</v>
      </c>
      <c r="L49" s="152">
        <f>SUM(SWITCH($C49,"one time fee", $B49, "per person", sum($B49*L$23), "per night", $B49*Summary!$C$23, "per person per night", Summary!$C$23*$B49*L$23, "per day", $B49*Summary!$C$24, "-", "")*$D49)</f>
        <v>0</v>
      </c>
      <c r="M49" s="152">
        <f>SUM(SWITCH($C49,"one time fee", $B49, "per person", sum($B49*M$23), "per night", $B49*Summary!$C$23, "per person per night", Summary!$C$23*$B49*M$23, "per day", $B49*Summary!$C$24, "-", "")*$D49)</f>
        <v>0</v>
      </c>
      <c r="N49" s="152">
        <f>SUM(SWITCH($C49,"one time fee", $B49, "per person", sum($B49*N$23), "per night", $B49*Summary!$C$23, "per person per night", Summary!$C$23*$B49*N$23, "per day", $B49*Summary!$C$24, "-", "")*$D49)</f>
        <v>0</v>
      </c>
      <c r="O49" s="152">
        <f>SUM(SWITCH($C49,"one time fee", $B49, "per person", sum($B49*O$23), "per night", $B49*Summary!$C$23, "per person per night", Summary!$C$23*$B49*O$23, "per day", $B49*Summary!$C$24, "-", "")*$D49)</f>
        <v>0</v>
      </c>
      <c r="P49" s="64"/>
      <c r="Q49" s="152">
        <f>SUM(SWITCH($C49,"one time fee", $B49, "per person", sum($B49*Q$23), "per night", $B49*Summary!$C$23, "per person per night", Summary!$C$23*$B49*Q$23, "per day", $B49*Summary!$C$24, "-", "")*$D49)</f>
        <v>0</v>
      </c>
      <c r="R49" s="153"/>
    </row>
    <row r="50">
      <c r="A50" s="190"/>
      <c r="B50" s="161">
        <v>0.0</v>
      </c>
      <c r="C50" s="17" t="s">
        <v>76</v>
      </c>
      <c r="D50" s="151">
        <v>1.0</v>
      </c>
      <c r="E50" s="152">
        <f>SUM(SWITCH($C50,"one time fee", $B50, "per person", sum($B50*E$23), "per night", $B50*Summary!$C$23, "per person per night", Summary!$C$23*$B50*E$23, "per day", $B50*Summary!$C$24, "-", "")*$D50)</f>
        <v>0</v>
      </c>
      <c r="F50" s="152">
        <f>SUM(SWITCH($C50,"one time fee", $B50, "per person", sum($B50*F$23), "per night", $B50*Summary!$C$23, "per person per night", Summary!$C$23*$B50*F$23, "per day", $B50*Summary!$C$24, "-", "")*$D50)</f>
        <v>0</v>
      </c>
      <c r="G50" s="152">
        <f>SUM(SWITCH($C50,"one time fee", $B50, "per person", sum($B50*G$23), "per night", $B50*Summary!$C$23, "per person per night", Summary!$C$23*$B50*G$23, "per day", $B50*Summary!$C$24, "-", "")*$D50)</f>
        <v>0</v>
      </c>
      <c r="H50" s="152">
        <f>SUM(SWITCH($C50,"one time fee", $B50, "per person", sum($B50*H$23), "per night", $B50*Summary!$C$23, "per person per night", Summary!$C$23*$B50*H$23, "per day", $B50*Summary!$C$24, "-", "")*$D50)</f>
        <v>0</v>
      </c>
      <c r="I50" s="152">
        <f>SUM(SWITCH($C50,"one time fee", $B50, "per person", sum($B50*I$23), "per night", $B50*Summary!$C$23, "per person per night", Summary!$C$23*$B50*I$23, "per day", $B50*Summary!$C$24, "-", "")*$D50)</f>
        <v>0</v>
      </c>
      <c r="J50" s="152">
        <f>SUM(SWITCH($C50,"one time fee", $B50, "per person", sum($B50*J$23), "per night", $B50*Summary!$C$23, "per person per night", Summary!$C$23*$B50*J$23, "per day", $B50*Summary!$C$24, "-", "")*$D50)</f>
        <v>0</v>
      </c>
      <c r="K50" s="152">
        <f>SUM(SWITCH($C50,"one time fee", $B50, "per person", sum($B50*K$23), "per night", $B50*Summary!$C$23, "per person per night", Summary!$C$23*$B50*K$23, "per day", $B50*Summary!$C$24, "-", "")*$D50)</f>
        <v>0</v>
      </c>
      <c r="L50" s="152">
        <f>SUM(SWITCH($C50,"one time fee", $B50, "per person", sum($B50*L$23), "per night", $B50*Summary!$C$23, "per person per night", Summary!$C$23*$B50*L$23, "per day", $B50*Summary!$C$24, "-", "")*$D50)</f>
        <v>0</v>
      </c>
      <c r="M50" s="152">
        <f>SUM(SWITCH($C50,"one time fee", $B50, "per person", sum($B50*M$23), "per night", $B50*Summary!$C$23, "per person per night", Summary!$C$23*$B50*M$23, "per day", $B50*Summary!$C$24, "-", "")*$D50)</f>
        <v>0</v>
      </c>
      <c r="N50" s="152">
        <f>SUM(SWITCH($C50,"one time fee", $B50, "per person", sum($B50*N$23), "per night", $B50*Summary!$C$23, "per person per night", Summary!$C$23*$B50*N$23, "per day", $B50*Summary!$C$24, "-", "")*$D50)</f>
        <v>0</v>
      </c>
      <c r="O50" s="152">
        <f>SUM(SWITCH($C50,"one time fee", $B50, "per person", sum($B50*O$23), "per night", $B50*Summary!$C$23, "per person per night", Summary!$C$23*$B50*O$23, "per day", $B50*Summary!$C$24, "-", "")*$D50)</f>
        <v>0</v>
      </c>
      <c r="P50" s="64"/>
      <c r="Q50" s="152">
        <f>SUM(SWITCH($C50,"one time fee", $B50, "per person", sum($B50*Q$23), "per night", $B50*Summary!$C$23, "per person per night", Summary!$C$23*$B50*Q$23, "per day", $B50*Summary!$C$24, "-", "")*$D50)</f>
        <v>0</v>
      </c>
      <c r="R50" s="153"/>
    </row>
    <row r="51">
      <c r="A51" s="190"/>
      <c r="B51" s="161">
        <v>0.0</v>
      </c>
      <c r="C51" s="17" t="s">
        <v>76</v>
      </c>
      <c r="D51" s="151">
        <v>1.0</v>
      </c>
      <c r="E51" s="152">
        <f>SUM(SWITCH($C51,"one time fee", $B51, "per person", sum($B51*E$23), "per night", $B51*Summary!$C$23, "per person per night", Summary!$C$23*$B51*E$23, "per day", $B51*Summary!$C$24, "-", "")*$D51)</f>
        <v>0</v>
      </c>
      <c r="F51" s="152">
        <f>SUM(SWITCH($C51,"one time fee", $B51, "per person", sum($B51*F$23), "per night", $B51*Summary!$C$23, "per person per night", Summary!$C$23*$B51*F$23, "per day", $B51*Summary!$C$24, "-", "")*$D51)</f>
        <v>0</v>
      </c>
      <c r="G51" s="152">
        <f>SUM(SWITCH($C51,"one time fee", $B51, "per person", sum($B51*G$23), "per night", $B51*Summary!$C$23, "per person per night", Summary!$C$23*$B51*G$23, "per day", $B51*Summary!$C$24, "-", "")*$D51)</f>
        <v>0</v>
      </c>
      <c r="H51" s="152">
        <f>SUM(SWITCH($C51,"one time fee", $B51, "per person", sum($B51*H$23), "per night", $B51*Summary!$C$23, "per person per night", Summary!$C$23*$B51*H$23, "per day", $B51*Summary!$C$24, "-", "")*$D51)</f>
        <v>0</v>
      </c>
      <c r="I51" s="152">
        <f>SUM(SWITCH($C51,"one time fee", $B51, "per person", sum($B51*I$23), "per night", $B51*Summary!$C$23, "per person per night", Summary!$C$23*$B51*I$23, "per day", $B51*Summary!$C$24, "-", "")*$D51)</f>
        <v>0</v>
      </c>
      <c r="J51" s="152">
        <f>SUM(SWITCH($C51,"one time fee", $B51, "per person", sum($B51*J$23), "per night", $B51*Summary!$C$23, "per person per night", Summary!$C$23*$B51*J$23, "per day", $B51*Summary!$C$24, "-", "")*$D51)</f>
        <v>0</v>
      </c>
      <c r="K51" s="152">
        <f>SUM(SWITCH($C51,"one time fee", $B51, "per person", sum($B51*K$23), "per night", $B51*Summary!$C$23, "per person per night", Summary!$C$23*$B51*K$23, "per day", $B51*Summary!$C$24, "-", "")*$D51)</f>
        <v>0</v>
      </c>
      <c r="L51" s="152">
        <f>SUM(SWITCH($C51,"one time fee", $B51, "per person", sum($B51*L$23), "per night", $B51*Summary!$C$23, "per person per night", Summary!$C$23*$B51*L$23, "per day", $B51*Summary!$C$24, "-", "")*$D51)</f>
        <v>0</v>
      </c>
      <c r="M51" s="152">
        <f>SUM(SWITCH($C51,"one time fee", $B51, "per person", sum($B51*M$23), "per night", $B51*Summary!$C$23, "per person per night", Summary!$C$23*$B51*M$23, "per day", $B51*Summary!$C$24, "-", "")*$D51)</f>
        <v>0</v>
      </c>
      <c r="N51" s="152">
        <f>SUM(SWITCH($C51,"one time fee", $B51, "per person", sum($B51*N$23), "per night", $B51*Summary!$C$23, "per person per night", Summary!$C$23*$B51*N$23, "per day", $B51*Summary!$C$24, "-", "")*$D51)</f>
        <v>0</v>
      </c>
      <c r="O51" s="152">
        <f>SUM(SWITCH($C51,"one time fee", $B51, "per person", sum($B51*O$23), "per night", $B51*Summary!$C$23, "per person per night", Summary!$C$23*$B51*O$23, "per day", $B51*Summary!$C$24, "-", "")*$D51)</f>
        <v>0</v>
      </c>
      <c r="P51" s="64"/>
      <c r="Q51" s="152">
        <f>SUM(SWITCH($C51,"one time fee", $B51, "per person", sum($B51*Q$23), "per night", $B51*Summary!$C$23, "per person per night", Summary!$C$23*$B51*Q$23, "per day", $B51*Summary!$C$24, "-", "")*$D51)</f>
        <v>0</v>
      </c>
      <c r="R51" s="153"/>
    </row>
    <row r="52">
      <c r="A52" s="190"/>
      <c r="B52" s="161">
        <v>0.0</v>
      </c>
      <c r="C52" s="17" t="s">
        <v>76</v>
      </c>
      <c r="D52" s="151">
        <v>1.0</v>
      </c>
      <c r="E52" s="152">
        <f>SUM(SWITCH($C52,"one time fee", $B52, "per person", sum($B52*E$23), "per night", $B52*Summary!$C$23, "per person per night", Summary!$C$23*$B52*E$23, "per day", $B52*Summary!$C$24, "-", "")*$D52)</f>
        <v>0</v>
      </c>
      <c r="F52" s="152">
        <f>SUM(SWITCH($C52,"one time fee", $B52, "per person", sum($B52*F$23), "per night", $B52*Summary!$C$23, "per person per night", Summary!$C$23*$B52*F$23, "per day", $B52*Summary!$C$24, "-", "")*$D52)</f>
        <v>0</v>
      </c>
      <c r="G52" s="152">
        <f>SUM(SWITCH($C52,"one time fee", $B52, "per person", sum($B52*G$23), "per night", $B52*Summary!$C$23, "per person per night", Summary!$C$23*$B52*G$23, "per day", $B52*Summary!$C$24, "-", "")*$D52)</f>
        <v>0</v>
      </c>
      <c r="H52" s="152">
        <f>SUM(SWITCH($C52,"one time fee", $B52, "per person", sum($B52*H$23), "per night", $B52*Summary!$C$23, "per person per night", Summary!$C$23*$B52*H$23, "per day", $B52*Summary!$C$24, "-", "")*$D52)</f>
        <v>0</v>
      </c>
      <c r="I52" s="152">
        <f>SUM(SWITCH($C52,"one time fee", $B52, "per person", sum($B52*I$23), "per night", $B52*Summary!$C$23, "per person per night", Summary!$C$23*$B52*I$23, "per day", $B52*Summary!$C$24, "-", "")*$D52)</f>
        <v>0</v>
      </c>
      <c r="J52" s="152">
        <f>SUM(SWITCH($C52,"one time fee", $B52, "per person", sum($B52*J$23), "per night", $B52*Summary!$C$23, "per person per night", Summary!$C$23*$B52*J$23, "per day", $B52*Summary!$C$24, "-", "")*$D52)</f>
        <v>0</v>
      </c>
      <c r="K52" s="152">
        <f>SUM(SWITCH($C52,"one time fee", $B52, "per person", sum($B52*K$23), "per night", $B52*Summary!$C$23, "per person per night", Summary!$C$23*$B52*K$23, "per day", $B52*Summary!$C$24, "-", "")*$D52)</f>
        <v>0</v>
      </c>
      <c r="L52" s="152">
        <f>SUM(SWITCH($C52,"one time fee", $B52, "per person", sum($B52*L$23), "per night", $B52*Summary!$C$23, "per person per night", Summary!$C$23*$B52*L$23, "per day", $B52*Summary!$C$24, "-", "")*$D52)</f>
        <v>0</v>
      </c>
      <c r="M52" s="152">
        <f>SUM(SWITCH($C52,"one time fee", $B52, "per person", sum($B52*M$23), "per night", $B52*Summary!$C$23, "per person per night", Summary!$C$23*$B52*M$23, "per day", $B52*Summary!$C$24, "-", "")*$D52)</f>
        <v>0</v>
      </c>
      <c r="N52" s="152">
        <f>SUM(SWITCH($C52,"one time fee", $B52, "per person", sum($B52*N$23), "per night", $B52*Summary!$C$23, "per person per night", Summary!$C$23*$B52*N$23, "per day", $B52*Summary!$C$24, "-", "")*$D52)</f>
        <v>0</v>
      </c>
      <c r="O52" s="152">
        <f>SUM(SWITCH($C52,"one time fee", $B52, "per person", sum($B52*O$23), "per night", $B52*Summary!$C$23, "per person per night", Summary!$C$23*$B52*O$23, "per day", $B52*Summary!$C$24, "-", "")*$D52)</f>
        <v>0</v>
      </c>
      <c r="P52" s="64"/>
      <c r="Q52" s="152">
        <f>SUM(SWITCH($C52,"one time fee", $B52, "per person", sum($B52*Q$23), "per night", $B52*Summary!$C$23, "per person per night", Summary!$C$23*$B52*Q$23, "per day", $B52*Summary!$C$24, "-", "")*$D52)</f>
        <v>0</v>
      </c>
      <c r="R52" s="153"/>
    </row>
    <row r="53">
      <c r="A53" s="190"/>
      <c r="B53" s="161">
        <v>0.0</v>
      </c>
      <c r="C53" s="17" t="s">
        <v>76</v>
      </c>
      <c r="D53" s="151">
        <v>1.0</v>
      </c>
      <c r="E53" s="152">
        <f>SUM(SWITCH($C53,"one time fee", $B53, "per person", sum($B53*E$23), "per night", $B53*Summary!$C$23, "per person per night", Summary!$C$23*$B53*E$23, "per day", $B53*Summary!$C$24, "-", "")*$D53)</f>
        <v>0</v>
      </c>
      <c r="F53" s="152">
        <f>SUM(SWITCH($C53,"one time fee", $B53, "per person", sum($B53*F$23), "per night", $B53*Summary!$C$23, "per person per night", Summary!$C$23*$B53*F$23, "per day", $B53*Summary!$C$24, "-", "")*$D53)</f>
        <v>0</v>
      </c>
      <c r="G53" s="152">
        <f>SUM(SWITCH($C53,"one time fee", $B53, "per person", sum($B53*G$23), "per night", $B53*Summary!$C$23, "per person per night", Summary!$C$23*$B53*G$23, "per day", $B53*Summary!$C$24, "-", "")*$D53)</f>
        <v>0</v>
      </c>
      <c r="H53" s="152">
        <f>SUM(SWITCH($C53,"one time fee", $B53, "per person", sum($B53*H$23), "per night", $B53*Summary!$C$23, "per person per night", Summary!$C$23*$B53*H$23, "per day", $B53*Summary!$C$24, "-", "")*$D53)</f>
        <v>0</v>
      </c>
      <c r="I53" s="152">
        <f>SUM(SWITCH($C53,"one time fee", $B53, "per person", sum($B53*I$23), "per night", $B53*Summary!$C$23, "per person per night", Summary!$C$23*$B53*I$23, "per day", $B53*Summary!$C$24, "-", "")*$D53)</f>
        <v>0</v>
      </c>
      <c r="J53" s="152">
        <f>SUM(SWITCH($C53,"one time fee", $B53, "per person", sum($B53*J$23), "per night", $B53*Summary!$C$23, "per person per night", Summary!$C$23*$B53*J$23, "per day", $B53*Summary!$C$24, "-", "")*$D53)</f>
        <v>0</v>
      </c>
      <c r="K53" s="152">
        <f>SUM(SWITCH($C53,"one time fee", $B53, "per person", sum($B53*K$23), "per night", $B53*Summary!$C$23, "per person per night", Summary!$C$23*$B53*K$23, "per day", $B53*Summary!$C$24, "-", "")*$D53)</f>
        <v>0</v>
      </c>
      <c r="L53" s="152">
        <f>SUM(SWITCH($C53,"one time fee", $B53, "per person", sum($B53*L$23), "per night", $B53*Summary!$C$23, "per person per night", Summary!$C$23*$B53*L$23, "per day", $B53*Summary!$C$24, "-", "")*$D53)</f>
        <v>0</v>
      </c>
      <c r="M53" s="152">
        <f>SUM(SWITCH($C53,"one time fee", $B53, "per person", sum($B53*M$23), "per night", $B53*Summary!$C$23, "per person per night", Summary!$C$23*$B53*M$23, "per day", $B53*Summary!$C$24, "-", "")*$D53)</f>
        <v>0</v>
      </c>
      <c r="N53" s="152">
        <f>SUM(SWITCH($C53,"one time fee", $B53, "per person", sum($B53*N$23), "per night", $B53*Summary!$C$23, "per person per night", Summary!$C$23*$B53*N$23, "per day", $B53*Summary!$C$24, "-", "")*$D53)</f>
        <v>0</v>
      </c>
      <c r="O53" s="152">
        <f>SUM(SWITCH($C53,"one time fee", $B53, "per person", sum($B53*O$23), "per night", $B53*Summary!$C$23, "per person per night", Summary!$C$23*$B53*O$23, "per day", $B53*Summary!$C$24, "-", "")*$D53)</f>
        <v>0</v>
      </c>
      <c r="P53" s="64"/>
      <c r="Q53" s="152">
        <f>SUM(SWITCH($C53,"one time fee", $B53, "per person", sum($B53*Q$23), "per night", $B53*Summary!$C$23, "per person per night", Summary!$C$23*$B53*Q$23, "per day", $B53*Summary!$C$24, "-", "")*$D53)</f>
        <v>0</v>
      </c>
      <c r="R53" s="153"/>
    </row>
    <row r="54">
      <c r="A54" s="190"/>
      <c r="B54" s="161">
        <v>0.0</v>
      </c>
      <c r="C54" s="17" t="s">
        <v>76</v>
      </c>
      <c r="D54" s="151">
        <v>1.0</v>
      </c>
      <c r="E54" s="152">
        <f>SUM(SWITCH($C54,"one time fee", $B54, "per person", sum($B54*E$23), "per night", $B54*Summary!$C$23, "per person per night", Summary!$C$23*$B54*E$23, "per day", $B54*Summary!$C$24, "-", "")*$D54)</f>
        <v>0</v>
      </c>
      <c r="F54" s="152">
        <f>SUM(SWITCH($C54,"one time fee", $B54, "per person", sum($B54*F$23), "per night", $B54*Summary!$C$23, "per person per night", Summary!$C$23*$B54*F$23, "per day", $B54*Summary!$C$24, "-", "")*$D54)</f>
        <v>0</v>
      </c>
      <c r="G54" s="152">
        <f>SUM(SWITCH($C54,"one time fee", $B54, "per person", sum($B54*G$23), "per night", $B54*Summary!$C$23, "per person per night", Summary!$C$23*$B54*G$23, "per day", $B54*Summary!$C$24, "-", "")*$D54)</f>
        <v>0</v>
      </c>
      <c r="H54" s="152">
        <f>SUM(SWITCH($C54,"one time fee", $B54, "per person", sum($B54*H$23), "per night", $B54*Summary!$C$23, "per person per night", Summary!$C$23*$B54*H$23, "per day", $B54*Summary!$C$24, "-", "")*$D54)</f>
        <v>0</v>
      </c>
      <c r="I54" s="152">
        <f>SUM(SWITCH($C54,"one time fee", $B54, "per person", sum($B54*I$23), "per night", $B54*Summary!$C$23, "per person per night", Summary!$C$23*$B54*I$23, "per day", $B54*Summary!$C$24, "-", "")*$D54)</f>
        <v>0</v>
      </c>
      <c r="J54" s="152">
        <f>SUM(SWITCH($C54,"one time fee", $B54, "per person", sum($B54*J$23), "per night", $B54*Summary!$C$23, "per person per night", Summary!$C$23*$B54*J$23, "per day", $B54*Summary!$C$24, "-", "")*$D54)</f>
        <v>0</v>
      </c>
      <c r="K54" s="152">
        <f>SUM(SWITCH($C54,"one time fee", $B54, "per person", sum($B54*K$23), "per night", $B54*Summary!$C$23, "per person per night", Summary!$C$23*$B54*K$23, "per day", $B54*Summary!$C$24, "-", "")*$D54)</f>
        <v>0</v>
      </c>
      <c r="L54" s="152">
        <f>SUM(SWITCH($C54,"one time fee", $B54, "per person", sum($B54*L$23), "per night", $B54*Summary!$C$23, "per person per night", Summary!$C$23*$B54*L$23, "per day", $B54*Summary!$C$24, "-", "")*$D54)</f>
        <v>0</v>
      </c>
      <c r="M54" s="152">
        <f>SUM(SWITCH($C54,"one time fee", $B54, "per person", sum($B54*M$23), "per night", $B54*Summary!$C$23, "per person per night", Summary!$C$23*$B54*M$23, "per day", $B54*Summary!$C$24, "-", "")*$D54)</f>
        <v>0</v>
      </c>
      <c r="N54" s="152">
        <f>SUM(SWITCH($C54,"one time fee", $B54, "per person", sum($B54*N$23), "per night", $B54*Summary!$C$23, "per person per night", Summary!$C$23*$B54*N$23, "per day", $B54*Summary!$C$24, "-", "")*$D54)</f>
        <v>0</v>
      </c>
      <c r="O54" s="152">
        <f>SUM(SWITCH($C54,"one time fee", $B54, "per person", sum($B54*O$23), "per night", $B54*Summary!$C$23, "per person per night", Summary!$C$23*$B54*O$23, "per day", $B54*Summary!$C$24, "-", "")*$D54)</f>
        <v>0</v>
      </c>
      <c r="P54" s="64"/>
      <c r="Q54" s="152">
        <f>SUM(SWITCH($C54,"one time fee", $B54, "per person", sum($B54*Q$23), "per night", $B54*Summary!$C$23, "per person per night", Summary!$C$23*$B54*Q$23, "per day", $B54*Summary!$C$24, "-", "")*$D54)</f>
        <v>0</v>
      </c>
      <c r="R54" s="153"/>
    </row>
    <row r="55">
      <c r="A55" s="190"/>
      <c r="B55" s="161">
        <v>0.0</v>
      </c>
      <c r="C55" s="17" t="s">
        <v>76</v>
      </c>
      <c r="D55" s="151">
        <v>1.0</v>
      </c>
      <c r="E55" s="152">
        <f>SUM(SWITCH($C55,"one time fee", $B55, "per person", sum($B55*E$23), "per night", $B55*Summary!$C$23, "per person per night", Summary!$C$23*$B55*E$23, "per day", $B55*Summary!$C$24, "-", "")*$D55)</f>
        <v>0</v>
      </c>
      <c r="F55" s="152">
        <f>SUM(SWITCH($C55,"one time fee", $B55, "per person", sum($B55*F$23), "per night", $B55*Summary!$C$23, "per person per night", Summary!$C$23*$B55*F$23, "per day", $B55*Summary!$C$24, "-", "")*$D55)</f>
        <v>0</v>
      </c>
      <c r="G55" s="152">
        <f>SUM(SWITCH($C55,"one time fee", $B55, "per person", sum($B55*G$23), "per night", $B55*Summary!$C$23, "per person per night", Summary!$C$23*$B55*G$23, "per day", $B55*Summary!$C$24, "-", "")*$D55)</f>
        <v>0</v>
      </c>
      <c r="H55" s="152">
        <f>SUM(SWITCH($C55,"one time fee", $B55, "per person", sum($B55*H$23), "per night", $B55*Summary!$C$23, "per person per night", Summary!$C$23*$B55*H$23, "per day", $B55*Summary!$C$24, "-", "")*$D55)</f>
        <v>0</v>
      </c>
      <c r="I55" s="152">
        <f>SUM(SWITCH($C55,"one time fee", $B55, "per person", sum($B55*I$23), "per night", $B55*Summary!$C$23, "per person per night", Summary!$C$23*$B55*I$23, "per day", $B55*Summary!$C$24, "-", "")*$D55)</f>
        <v>0</v>
      </c>
      <c r="J55" s="152">
        <f>SUM(SWITCH($C55,"one time fee", $B55, "per person", sum($B55*J$23), "per night", $B55*Summary!$C$23, "per person per night", Summary!$C$23*$B55*J$23, "per day", $B55*Summary!$C$24, "-", "")*$D55)</f>
        <v>0</v>
      </c>
      <c r="K55" s="152">
        <f>SUM(SWITCH($C55,"one time fee", $B55, "per person", sum($B55*K$23), "per night", $B55*Summary!$C$23, "per person per night", Summary!$C$23*$B55*K$23, "per day", $B55*Summary!$C$24, "-", "")*$D55)</f>
        <v>0</v>
      </c>
      <c r="L55" s="152">
        <f>SUM(SWITCH($C55,"one time fee", $B55, "per person", sum($B55*L$23), "per night", $B55*Summary!$C$23, "per person per night", Summary!$C$23*$B55*L$23, "per day", $B55*Summary!$C$24, "-", "")*$D55)</f>
        <v>0</v>
      </c>
      <c r="M55" s="152">
        <f>SUM(SWITCH($C55,"one time fee", $B55, "per person", sum($B55*M$23), "per night", $B55*Summary!$C$23, "per person per night", Summary!$C$23*$B55*M$23, "per day", $B55*Summary!$C$24, "-", "")*$D55)</f>
        <v>0</v>
      </c>
      <c r="N55" s="152">
        <f>SUM(SWITCH($C55,"one time fee", $B55, "per person", sum($B55*N$23), "per night", $B55*Summary!$C$23, "per person per night", Summary!$C$23*$B55*N$23, "per day", $B55*Summary!$C$24, "-", "")*$D55)</f>
        <v>0</v>
      </c>
      <c r="O55" s="152">
        <f>SUM(SWITCH($C55,"one time fee", $B55, "per person", sum($B55*O$23), "per night", $B55*Summary!$C$23, "per person per night", Summary!$C$23*$B55*O$23, "per day", $B55*Summary!$C$24, "-", "")*$D55)</f>
        <v>0</v>
      </c>
      <c r="P55" s="64"/>
      <c r="Q55" s="152">
        <f>SUM(SWITCH($C55,"one time fee", $B55, "per person", sum($B55*Q$23), "per night", $B55*Summary!$C$23, "per person per night", Summary!$C$23*$B55*Q$23, "per day", $B55*Summary!$C$24, "-", "")*$D55)</f>
        <v>0</v>
      </c>
      <c r="R55" s="153"/>
    </row>
    <row r="56" hidden="1">
      <c r="A56" s="168" t="s">
        <v>103</v>
      </c>
      <c r="B56" s="169">
        <v>0.0</v>
      </c>
      <c r="C56" s="170" t="s">
        <v>76</v>
      </c>
      <c r="D56" s="171"/>
      <c r="E56" s="152">
        <f>SWITCH($C56,"one time fee", $B56, "per person", sum($B56*E$23), "per night", $B56*Summary!$C$23, "per person per night", Summary!$C$23*$B56*E$23, "per day", $B56*Summary!$C$24, "-", 0)</f>
        <v>0</v>
      </c>
      <c r="F56" s="152">
        <f>SWITCH($C56,"one time fee", $B56, "per person", sum($B56*F$23), "per night", $B56*Summary!$C$23, "per person per night", Summary!$C$23*$B56*F$23, "per day", $B56*Summary!$C$24, "-", 0)</f>
        <v>0</v>
      </c>
      <c r="G56" s="152">
        <f>SWITCH($C56,"one time fee", $B56, "per person", sum($B56*G$23), "per night", $B56*Summary!$C$23, "per person per night", Summary!$C$23*$B56*G$23, "per day", $B56*Summary!$C$24, "-", 0)</f>
        <v>0</v>
      </c>
      <c r="H56" s="152">
        <f>SWITCH($C56,"one time fee", $B56, "per person", sum($B56*H$23), "per night", $B56*Summary!$C$23, "per person per night", Summary!$C$23*$B56*H$23, "per day", $B56*Summary!$C$24, "-", 0)</f>
        <v>0</v>
      </c>
      <c r="I56" s="152">
        <f>SWITCH($C56,"one time fee", $B56, "per person", sum($B56*I$23), "per night", $B56*Summary!$C$23, "per person per night", Summary!$C$23*$B56*I$23, "per day", $B56*Summary!$C$24, "-", 0)</f>
        <v>0</v>
      </c>
      <c r="J56" s="152">
        <f>SWITCH($C56,"one time fee", $B56, "per person", sum($B56*J$23), "per night", $B56*Summary!$C$23, "per person per night", Summary!$C$23*$B56*J$23, "per day", $B56*Summary!$C$24, "-", 0)</f>
        <v>0</v>
      </c>
      <c r="K56" s="152">
        <f>SWITCH($C56,"one time fee", $B56, "per person", sum($B56*K$23), "per night", $B56*Summary!$C$23, "per person per night", Summary!$C$23*$B56*K$23, "per day", $B56*Summary!$C$24, "-", 0)</f>
        <v>0</v>
      </c>
      <c r="L56" s="152">
        <f>SWITCH($C56,"one time fee", $B56, "per person", sum($B56*L$23), "per night", $B56*Summary!$C$23, "per person per night", Summary!$C$23*$B56*L$23, "per day", $B56*Summary!$C$24, "-", 0)</f>
        <v>0</v>
      </c>
      <c r="M56" s="152">
        <f>SWITCH($C56,"one time fee", $B56, "per person", sum($B56*M$23), "per night", $B56*Summary!$C$23, "per person per night", Summary!$C$23*$B56*M$23, "per day", $B56*Summary!$C$24, "-", 0)</f>
        <v>0</v>
      </c>
      <c r="N56" s="152">
        <f>SWITCH($C56,"one time fee", $B56, "per person", sum($B56*N$23), "per night", $B56*Summary!$C$23, "per person per night", Summary!$C$23*$B56*N$23, "per day", $B56*Summary!$C$24, "-", 0)</f>
        <v>0</v>
      </c>
      <c r="O56" s="152">
        <f>SWITCH($C56,"one time fee", $B56, "per person", sum($B56*O$23), "per night", $B56*Summary!$C$23, "per person per night", Summary!$C$23*$B56*O$23, "per day", $B56*Summary!$C$24, "-", 0)</f>
        <v>0</v>
      </c>
      <c r="P56" s="64"/>
      <c r="Q56" s="152">
        <f>SWITCH($C56,"one time fee", $B56, "per person", sum($B56*Q$23), "per night", $B56*Summary!$C$23, "per person per night", Summary!$C$23*$B56*Q$23, "per day", $B56*Summary!$C$24, "-", 0)</f>
        <v>0</v>
      </c>
      <c r="R56" s="172"/>
    </row>
    <row r="57" hidden="1">
      <c r="A57" s="168" t="s">
        <v>104</v>
      </c>
      <c r="B57" s="169">
        <v>0.0</v>
      </c>
      <c r="C57" s="170" t="s">
        <v>76</v>
      </c>
      <c r="D57" s="171"/>
      <c r="E57" s="152">
        <f>SWITCH($C57,"one time fee", $B57, "per person", sum($B57*E$23), "per night", $B57*Summary!$C$23, "per person per night", Summary!$C$23*$B57*E$23, "per day", $B57*Summary!$C$24, "-", 0)</f>
        <v>0</v>
      </c>
      <c r="F57" s="152">
        <f>SWITCH($C57,"one time fee", $B57, "per person", sum($B57*F$23), "per night", $B57*Summary!$C$23, "per person per night", Summary!$C$23*$B57*F$23, "per day", $B57*Summary!$C$24, "-", 0)</f>
        <v>0</v>
      </c>
      <c r="G57" s="152">
        <f>SWITCH($C57,"one time fee", $B57, "per person", sum($B57*G$23), "per night", $B57*Summary!$C$23, "per person per night", Summary!$C$23*$B57*G$23, "per day", $B57*Summary!$C$24, "-", 0)</f>
        <v>0</v>
      </c>
      <c r="H57" s="152">
        <f>SWITCH($C57,"one time fee", $B57, "per person", sum($B57*H$23), "per night", $B57*Summary!$C$23, "per person per night", Summary!$C$23*$B57*H$23, "per day", $B57*Summary!$C$24, "-", 0)</f>
        <v>0</v>
      </c>
      <c r="I57" s="152">
        <f>SWITCH($C57,"one time fee", $B57, "per person", sum($B57*I$23), "per night", $B57*Summary!$C$23, "per person per night", Summary!$C$23*$B57*I$23, "per day", $B57*Summary!$C$24, "-", 0)</f>
        <v>0</v>
      </c>
      <c r="J57" s="152">
        <f>SWITCH($C57,"one time fee", $B57, "per person", sum($B57*J$23), "per night", $B57*Summary!$C$23, "per person per night", Summary!$C$23*$B57*J$23, "per day", $B57*Summary!$C$24, "-", 0)</f>
        <v>0</v>
      </c>
      <c r="K57" s="152">
        <f>SWITCH($C57,"one time fee", $B57, "per person", sum($B57*K$23), "per night", $B57*Summary!$C$23, "per person per night", Summary!$C$23*$B57*K$23, "per day", $B57*Summary!$C$24, "-", 0)</f>
        <v>0</v>
      </c>
      <c r="L57" s="152">
        <f>SWITCH($C57,"one time fee", $B57, "per person", sum($B57*L$23), "per night", $B57*Summary!$C$23, "per person per night", Summary!$C$23*$B57*L$23, "per day", $B57*Summary!$C$24, "-", 0)</f>
        <v>0</v>
      </c>
      <c r="M57" s="152">
        <f>SWITCH($C57,"one time fee", $B57, "per person", sum($B57*M$23), "per night", $B57*Summary!$C$23, "per person per night", Summary!$C$23*$B57*M$23, "per day", $B57*Summary!$C$24, "-", 0)</f>
        <v>0</v>
      </c>
      <c r="N57" s="152">
        <f>SWITCH($C57,"one time fee", $B57, "per person", sum($B57*N$23), "per night", $B57*Summary!$C$23, "per person per night", Summary!$C$23*$B57*N$23, "per day", $B57*Summary!$C$24, "-", 0)</f>
        <v>0</v>
      </c>
      <c r="O57" s="152">
        <f>SWITCH($C57,"one time fee", $B57, "per person", sum($B57*O$23), "per night", $B57*Summary!$C$23, "per person per night", Summary!$C$23*$B57*O$23, "per day", $B57*Summary!$C$24, "-", 0)</f>
        <v>0</v>
      </c>
      <c r="P57" s="64"/>
      <c r="Q57" s="152">
        <f>SWITCH($C57,"one time fee", $B57, "per person", sum($B57*Q$23), "per night", $B57*Summary!$C$23, "per person per night", Summary!$C$23*$B57*Q$23, "per day", $B57*Summary!$C$24, "-", 0)</f>
        <v>0</v>
      </c>
      <c r="R57" s="172"/>
    </row>
    <row r="58" hidden="1">
      <c r="A58" s="168" t="s">
        <v>85</v>
      </c>
      <c r="B58" s="169">
        <v>0.0</v>
      </c>
      <c r="C58" s="170" t="s">
        <v>76</v>
      </c>
      <c r="D58" s="171"/>
      <c r="E58" s="152">
        <f>SWITCH($C58,"one time fee", $B58, "per person", sum($B58*E$23), "per night", $B58*Summary!$C$23, "per person per night", Summary!$C$23*$B58*E$23, "per day", $B58*Summary!$C$24, "-", 0)</f>
        <v>0</v>
      </c>
      <c r="F58" s="152">
        <f>SWITCH($C58,"one time fee", $B58, "per person", sum($B58*F$23), "per night", $B58*Summary!$C$23, "per person per night", Summary!$C$23*$B58*F$23, "per day", $B58*Summary!$C$24, "-", 0)</f>
        <v>0</v>
      </c>
      <c r="G58" s="152">
        <f>SWITCH($C58,"one time fee", $B58, "per person", sum($B58*G$23), "per night", $B58*Summary!$C$23, "per person per night", Summary!$C$23*$B58*G$23, "per day", $B58*Summary!$C$24, "-", 0)</f>
        <v>0</v>
      </c>
      <c r="H58" s="152">
        <f>SWITCH($C58,"one time fee", $B58, "per person", sum($B58*H$23), "per night", $B58*Summary!$C$23, "per person per night", Summary!$C$23*$B58*H$23, "per day", $B58*Summary!$C$24, "-", 0)</f>
        <v>0</v>
      </c>
      <c r="I58" s="152">
        <f>SWITCH($C58,"one time fee", $B58, "per person", sum($B58*I$23), "per night", $B58*Summary!$C$23, "per person per night", Summary!$C$23*$B58*I$23, "per day", $B58*Summary!$C$24, "-", 0)</f>
        <v>0</v>
      </c>
      <c r="J58" s="152">
        <f>SWITCH($C58,"one time fee", $B58, "per person", sum($B58*J$23), "per night", $B58*Summary!$C$23, "per person per night", Summary!$C$23*$B58*J$23, "per day", $B58*Summary!$C$24, "-", 0)</f>
        <v>0</v>
      </c>
      <c r="K58" s="152">
        <f>SWITCH($C58,"one time fee", $B58, "per person", sum($B58*K$23), "per night", $B58*Summary!$C$23, "per person per night", Summary!$C$23*$B58*K$23, "per day", $B58*Summary!$C$24, "-", 0)</f>
        <v>0</v>
      </c>
      <c r="L58" s="152">
        <f>SWITCH($C58,"one time fee", $B58, "per person", sum($B58*L$23), "per night", $B58*Summary!$C$23, "per person per night", Summary!$C$23*$B58*L$23, "per day", $B58*Summary!$C$24, "-", 0)</f>
        <v>0</v>
      </c>
      <c r="M58" s="152">
        <f>SWITCH($C58,"one time fee", $B58, "per person", sum($B58*M$23), "per night", $B58*Summary!$C$23, "per person per night", Summary!$C$23*$B58*M$23, "per day", $B58*Summary!$C$24, "-", 0)</f>
        <v>0</v>
      </c>
      <c r="N58" s="152">
        <f>SWITCH($C58,"one time fee", $B58, "per person", sum($B58*N$23), "per night", $B58*Summary!$C$23, "per person per night", Summary!$C$23*$B58*N$23, "per day", $B58*Summary!$C$24, "-", 0)</f>
        <v>0</v>
      </c>
      <c r="O58" s="152">
        <f>SWITCH($C58,"one time fee", $B58, "per person", sum($B58*O$23), "per night", $B58*Summary!$C$23, "per person per night", Summary!$C$23*$B58*O$23, "per day", $B58*Summary!$C$24, "-", 0)</f>
        <v>0</v>
      </c>
      <c r="P58" s="64"/>
      <c r="Q58" s="152">
        <f>SWITCH($C58,"one time fee", $B58, "per person", sum($B58*Q$23), "per night", $B58*Summary!$C$23, "per person per night", Summary!$C$23*$B58*Q$23, "per day", $B58*Summary!$C$24, "-", 0)</f>
        <v>0</v>
      </c>
      <c r="R58" s="172"/>
    </row>
    <row r="59">
      <c r="A59" s="191"/>
      <c r="B59" s="192"/>
      <c r="C59" s="192"/>
      <c r="D59" s="192"/>
      <c r="E59" s="192"/>
      <c r="F59" s="192"/>
      <c r="G59" s="192"/>
      <c r="H59" s="192"/>
      <c r="I59" s="192"/>
      <c r="J59" s="192"/>
      <c r="K59" s="192"/>
      <c r="L59" s="192"/>
      <c r="M59" s="192"/>
      <c r="N59" s="192"/>
      <c r="O59" s="192"/>
      <c r="P59" s="192"/>
      <c r="Q59" s="192"/>
      <c r="R59" s="193"/>
    </row>
    <row r="60">
      <c r="A60" s="194"/>
      <c r="R60" s="172"/>
    </row>
    <row r="61">
      <c r="A61" s="194"/>
      <c r="R61" s="172"/>
    </row>
    <row r="62">
      <c r="A62" s="194"/>
      <c r="R62" s="172"/>
    </row>
    <row r="63">
      <c r="A63" s="194"/>
      <c r="R63" s="172"/>
    </row>
    <row r="64">
      <c r="A64" s="194"/>
      <c r="R64" s="172"/>
    </row>
    <row r="65">
      <c r="A65" s="194"/>
      <c r="R65" s="172"/>
    </row>
    <row r="66">
      <c r="A66" s="194"/>
      <c r="R66" s="172"/>
    </row>
    <row r="67">
      <c r="A67" s="194"/>
      <c r="R67" s="172"/>
    </row>
    <row r="68">
      <c r="A68" s="194"/>
      <c r="R68" s="172"/>
    </row>
    <row r="69">
      <c r="A69" s="194"/>
      <c r="R69" s="172"/>
    </row>
    <row r="70">
      <c r="A70" s="194"/>
      <c r="R70" s="172"/>
    </row>
    <row r="71">
      <c r="A71" s="194"/>
      <c r="R71" s="172"/>
    </row>
    <row r="72">
      <c r="A72" s="194"/>
      <c r="R72" s="172"/>
    </row>
    <row r="73">
      <c r="A73" s="194"/>
      <c r="R73" s="172"/>
    </row>
    <row r="74">
      <c r="A74" s="194"/>
      <c r="R74" s="172"/>
    </row>
    <row r="75">
      <c r="A75" s="194"/>
      <c r="R75" s="172"/>
    </row>
    <row r="76">
      <c r="A76" s="194"/>
      <c r="R76" s="172"/>
    </row>
    <row r="77">
      <c r="A77" s="194"/>
      <c r="R77" s="172"/>
    </row>
    <row r="78">
      <c r="A78" s="194"/>
      <c r="R78" s="172"/>
    </row>
    <row r="79">
      <c r="A79" s="194"/>
      <c r="R79" s="172"/>
    </row>
    <row r="80">
      <c r="A80" s="194"/>
      <c r="R80" s="172"/>
    </row>
    <row r="81">
      <c r="A81" s="194"/>
      <c r="R81" s="172"/>
    </row>
    <row r="82">
      <c r="A82" s="194"/>
      <c r="R82" s="172"/>
    </row>
    <row r="83">
      <c r="A83" s="194"/>
      <c r="R83" s="172"/>
    </row>
    <row r="84">
      <c r="A84" s="194"/>
      <c r="R84" s="172"/>
    </row>
    <row r="85">
      <c r="A85" s="194"/>
      <c r="R85" s="172"/>
    </row>
    <row r="86">
      <c r="A86" s="194"/>
      <c r="R86" s="172"/>
    </row>
    <row r="87">
      <c r="A87" s="194"/>
      <c r="R87" s="172"/>
    </row>
    <row r="88">
      <c r="A88" s="194"/>
      <c r="R88" s="172"/>
    </row>
    <row r="89">
      <c r="A89" s="194"/>
      <c r="R89" s="172"/>
    </row>
    <row r="90">
      <c r="A90" s="194"/>
      <c r="R90" s="172"/>
    </row>
    <row r="91">
      <c r="A91" s="194"/>
      <c r="R91" s="172"/>
    </row>
    <row r="92">
      <c r="A92" s="194"/>
      <c r="R92" s="172"/>
    </row>
    <row r="93">
      <c r="A93" s="194"/>
      <c r="R93" s="172"/>
    </row>
    <row r="94">
      <c r="A94" s="194"/>
      <c r="R94" s="172"/>
    </row>
    <row r="95">
      <c r="A95" s="194"/>
      <c r="R95" s="172"/>
    </row>
    <row r="96">
      <c r="A96" s="194"/>
      <c r="R96" s="172"/>
    </row>
    <row r="97">
      <c r="A97" s="194"/>
      <c r="R97" s="172"/>
    </row>
    <row r="98">
      <c r="A98" s="194"/>
      <c r="R98" s="172"/>
    </row>
    <row r="99">
      <c r="A99" s="194"/>
      <c r="R99" s="172"/>
    </row>
    <row r="100">
      <c r="A100" s="194"/>
      <c r="R100" s="172"/>
    </row>
    <row r="101">
      <c r="A101" s="194"/>
      <c r="R101" s="172"/>
    </row>
    <row r="102">
      <c r="A102" s="194"/>
      <c r="R102" s="172"/>
    </row>
    <row r="103">
      <c r="A103" s="194"/>
      <c r="R103" s="172"/>
    </row>
    <row r="104">
      <c r="A104" s="194"/>
      <c r="R104" s="172"/>
    </row>
    <row r="105">
      <c r="A105" s="194"/>
      <c r="R105" s="172"/>
    </row>
    <row r="106">
      <c r="A106" s="194"/>
      <c r="R106" s="172"/>
    </row>
    <row r="107">
      <c r="A107" s="194"/>
      <c r="R107" s="172"/>
    </row>
    <row r="108">
      <c r="A108" s="194"/>
      <c r="R108" s="172"/>
    </row>
    <row r="109">
      <c r="A109" s="194"/>
      <c r="R109" s="172"/>
    </row>
    <row r="110">
      <c r="A110" s="194"/>
      <c r="R110" s="172"/>
    </row>
    <row r="111">
      <c r="A111" s="194"/>
      <c r="R111" s="172"/>
    </row>
    <row r="112">
      <c r="A112" s="194"/>
      <c r="R112" s="172"/>
    </row>
    <row r="113">
      <c r="A113" s="194"/>
      <c r="R113" s="172"/>
    </row>
    <row r="114">
      <c r="A114" s="194"/>
      <c r="R114" s="172"/>
    </row>
    <row r="115">
      <c r="A115" s="194"/>
      <c r="R115" s="172"/>
    </row>
    <row r="116">
      <c r="A116" s="194"/>
      <c r="R116" s="172"/>
    </row>
    <row r="117">
      <c r="A117" s="194"/>
      <c r="R117" s="172"/>
    </row>
    <row r="118">
      <c r="A118" s="194"/>
      <c r="R118" s="172"/>
    </row>
    <row r="119">
      <c r="A119" s="194"/>
      <c r="R119" s="172"/>
    </row>
    <row r="120">
      <c r="A120" s="194"/>
      <c r="R120" s="172"/>
    </row>
    <row r="121">
      <c r="A121" s="194"/>
      <c r="R121" s="172"/>
    </row>
    <row r="122">
      <c r="A122" s="194"/>
      <c r="R122" s="172"/>
    </row>
    <row r="123">
      <c r="A123" s="194"/>
      <c r="R123" s="172"/>
    </row>
    <row r="124">
      <c r="A124" s="194"/>
      <c r="R124" s="172"/>
    </row>
    <row r="125">
      <c r="A125" s="194"/>
      <c r="R125" s="172"/>
    </row>
    <row r="126">
      <c r="A126" s="194"/>
      <c r="R126" s="172"/>
    </row>
    <row r="127">
      <c r="A127" s="194"/>
      <c r="R127" s="172"/>
    </row>
    <row r="128">
      <c r="A128" s="194"/>
      <c r="R128" s="172"/>
    </row>
    <row r="129">
      <c r="A129" s="194"/>
      <c r="R129" s="172"/>
    </row>
    <row r="130">
      <c r="A130" s="194"/>
      <c r="R130" s="172"/>
    </row>
    <row r="131">
      <c r="A131" s="194"/>
      <c r="R131" s="172"/>
    </row>
    <row r="132">
      <c r="A132" s="194"/>
      <c r="R132" s="172"/>
    </row>
    <row r="133">
      <c r="A133" s="194"/>
      <c r="R133" s="172"/>
    </row>
    <row r="134">
      <c r="A134" s="194"/>
      <c r="R134" s="172"/>
    </row>
    <row r="135">
      <c r="A135" s="194"/>
      <c r="R135" s="172"/>
    </row>
    <row r="136">
      <c r="A136" s="194"/>
      <c r="R136" s="172"/>
    </row>
    <row r="137">
      <c r="A137" s="194"/>
      <c r="R137" s="172"/>
    </row>
    <row r="138">
      <c r="A138" s="194"/>
      <c r="R138" s="172"/>
    </row>
    <row r="139">
      <c r="A139" s="194"/>
      <c r="R139" s="172"/>
    </row>
    <row r="140">
      <c r="A140" s="194"/>
      <c r="R140" s="172"/>
    </row>
    <row r="141">
      <c r="A141" s="194"/>
      <c r="R141" s="172"/>
    </row>
    <row r="142">
      <c r="A142" s="194"/>
      <c r="R142" s="172"/>
    </row>
    <row r="143">
      <c r="A143" s="194"/>
      <c r="R143" s="172"/>
    </row>
    <row r="144">
      <c r="A144" s="194"/>
      <c r="R144" s="172"/>
    </row>
    <row r="145">
      <c r="A145" s="194"/>
      <c r="R145" s="172"/>
    </row>
    <row r="146">
      <c r="A146" s="194"/>
      <c r="R146" s="172"/>
    </row>
    <row r="147">
      <c r="A147" s="194"/>
      <c r="R147" s="172"/>
    </row>
    <row r="148">
      <c r="A148" s="194"/>
      <c r="R148" s="172"/>
    </row>
    <row r="149">
      <c r="A149" s="194"/>
      <c r="R149" s="172"/>
    </row>
    <row r="150">
      <c r="A150" s="194"/>
      <c r="R150" s="172"/>
    </row>
    <row r="151">
      <c r="A151" s="194"/>
      <c r="R151" s="172"/>
    </row>
    <row r="152">
      <c r="A152" s="194"/>
      <c r="R152" s="172"/>
    </row>
    <row r="153">
      <c r="A153" s="194"/>
      <c r="R153" s="172"/>
    </row>
    <row r="154">
      <c r="A154" s="194"/>
      <c r="R154" s="172"/>
    </row>
    <row r="155">
      <c r="A155" s="194"/>
      <c r="R155" s="172"/>
    </row>
    <row r="156">
      <c r="A156" s="194"/>
      <c r="R156" s="172"/>
    </row>
    <row r="157">
      <c r="A157" s="194"/>
      <c r="R157" s="172"/>
    </row>
    <row r="158">
      <c r="A158" s="194"/>
      <c r="R158" s="172"/>
    </row>
    <row r="159">
      <c r="A159" s="194"/>
      <c r="R159" s="172"/>
    </row>
    <row r="160">
      <c r="A160" s="194"/>
      <c r="R160" s="172"/>
    </row>
    <row r="161">
      <c r="A161" s="194"/>
      <c r="R161" s="172"/>
    </row>
    <row r="162">
      <c r="A162" s="194"/>
      <c r="R162" s="172"/>
    </row>
    <row r="163">
      <c r="A163" s="194"/>
      <c r="R163" s="172"/>
    </row>
    <row r="164">
      <c r="A164" s="194"/>
      <c r="R164" s="172"/>
    </row>
    <row r="165">
      <c r="A165" s="194"/>
      <c r="R165" s="172"/>
    </row>
    <row r="166">
      <c r="A166" s="194"/>
      <c r="R166" s="172"/>
    </row>
    <row r="167">
      <c r="A167" s="194"/>
      <c r="R167" s="172"/>
    </row>
    <row r="168">
      <c r="A168" s="194"/>
      <c r="R168" s="172"/>
    </row>
    <row r="169">
      <c r="A169" s="194"/>
      <c r="R169" s="172"/>
    </row>
    <row r="170">
      <c r="A170" s="194"/>
      <c r="R170" s="172"/>
    </row>
    <row r="171">
      <c r="A171" s="194"/>
      <c r="R171" s="172"/>
    </row>
    <row r="172">
      <c r="A172" s="194"/>
      <c r="R172" s="172"/>
    </row>
    <row r="173">
      <c r="A173" s="194"/>
      <c r="R173" s="172"/>
    </row>
    <row r="174">
      <c r="A174" s="194"/>
      <c r="R174" s="172"/>
    </row>
    <row r="175">
      <c r="A175" s="194"/>
      <c r="R175" s="172"/>
    </row>
    <row r="176">
      <c r="A176" s="194"/>
      <c r="R176" s="172"/>
    </row>
    <row r="177">
      <c r="A177" s="194"/>
      <c r="R177" s="172"/>
    </row>
    <row r="178">
      <c r="A178" s="194"/>
      <c r="R178" s="172"/>
    </row>
    <row r="179">
      <c r="A179" s="194"/>
      <c r="R179" s="172"/>
    </row>
    <row r="180">
      <c r="A180" s="194"/>
      <c r="R180" s="172"/>
    </row>
    <row r="181">
      <c r="A181" s="194"/>
      <c r="R181" s="172"/>
    </row>
    <row r="182">
      <c r="A182" s="194"/>
      <c r="R182" s="172"/>
    </row>
    <row r="183">
      <c r="A183" s="194"/>
      <c r="R183" s="172"/>
    </row>
    <row r="184">
      <c r="A184" s="194"/>
      <c r="R184" s="172"/>
    </row>
    <row r="185">
      <c r="A185" s="194"/>
      <c r="R185" s="172"/>
    </row>
    <row r="186">
      <c r="A186" s="194"/>
      <c r="R186" s="172"/>
    </row>
    <row r="187">
      <c r="A187" s="194"/>
      <c r="R187" s="172"/>
    </row>
    <row r="188">
      <c r="A188" s="194"/>
      <c r="R188" s="172"/>
    </row>
    <row r="189">
      <c r="A189" s="194"/>
      <c r="R189" s="172"/>
    </row>
    <row r="190">
      <c r="A190" s="194"/>
      <c r="R190" s="172"/>
    </row>
    <row r="191">
      <c r="A191" s="194"/>
      <c r="R191" s="172"/>
    </row>
    <row r="192">
      <c r="A192" s="194"/>
      <c r="R192" s="172"/>
    </row>
    <row r="193">
      <c r="A193" s="194"/>
      <c r="R193" s="172"/>
    </row>
    <row r="194">
      <c r="A194" s="194"/>
      <c r="R194" s="172"/>
    </row>
    <row r="195">
      <c r="A195" s="194"/>
      <c r="R195" s="172"/>
    </row>
    <row r="196">
      <c r="A196" s="194"/>
      <c r="R196" s="172"/>
    </row>
    <row r="197">
      <c r="A197" s="194"/>
      <c r="R197" s="172"/>
    </row>
    <row r="198">
      <c r="A198" s="194"/>
      <c r="R198" s="172"/>
    </row>
    <row r="199">
      <c r="A199" s="194"/>
      <c r="R199" s="172"/>
    </row>
    <row r="200">
      <c r="A200" s="194"/>
      <c r="R200" s="172"/>
    </row>
    <row r="201">
      <c r="A201" s="194"/>
      <c r="R201" s="172"/>
    </row>
    <row r="202">
      <c r="A202" s="194"/>
      <c r="R202" s="172"/>
    </row>
    <row r="203">
      <c r="A203" s="194"/>
      <c r="R203" s="172"/>
    </row>
    <row r="204">
      <c r="A204" s="194"/>
      <c r="R204" s="172"/>
    </row>
    <row r="205">
      <c r="A205" s="194"/>
      <c r="R205" s="172"/>
    </row>
    <row r="206">
      <c r="A206" s="194"/>
      <c r="R206" s="172"/>
    </row>
    <row r="207">
      <c r="A207" s="194"/>
      <c r="R207" s="172"/>
    </row>
    <row r="208">
      <c r="A208" s="194"/>
      <c r="R208" s="172"/>
    </row>
    <row r="209">
      <c r="A209" s="194"/>
      <c r="R209" s="172"/>
    </row>
    <row r="210">
      <c r="A210" s="194"/>
      <c r="R210" s="172"/>
    </row>
    <row r="211">
      <c r="A211" s="194"/>
      <c r="R211" s="172"/>
    </row>
    <row r="212">
      <c r="A212" s="194"/>
      <c r="R212" s="172"/>
    </row>
    <row r="213">
      <c r="A213" s="194"/>
      <c r="R213" s="172"/>
    </row>
    <row r="214">
      <c r="A214" s="194"/>
      <c r="R214" s="172"/>
    </row>
    <row r="215">
      <c r="A215" s="194"/>
      <c r="R215" s="172"/>
    </row>
    <row r="216">
      <c r="A216" s="194"/>
      <c r="R216" s="172"/>
    </row>
    <row r="217">
      <c r="A217" s="194"/>
      <c r="R217" s="172"/>
    </row>
    <row r="218">
      <c r="A218" s="194"/>
      <c r="R218" s="172"/>
    </row>
    <row r="219">
      <c r="A219" s="194"/>
      <c r="R219" s="172"/>
    </row>
    <row r="220">
      <c r="A220" s="194"/>
      <c r="R220" s="172"/>
    </row>
    <row r="221">
      <c r="A221" s="194"/>
      <c r="R221" s="172"/>
    </row>
    <row r="222">
      <c r="A222" s="194"/>
      <c r="R222" s="172"/>
    </row>
    <row r="223">
      <c r="A223" s="194"/>
      <c r="R223" s="172"/>
    </row>
    <row r="224">
      <c r="A224" s="194"/>
      <c r="R224" s="172"/>
    </row>
    <row r="225">
      <c r="A225" s="194"/>
      <c r="R225" s="172"/>
    </row>
    <row r="226">
      <c r="A226" s="194"/>
      <c r="R226" s="172"/>
    </row>
    <row r="227">
      <c r="A227" s="194"/>
      <c r="R227" s="172"/>
    </row>
    <row r="228">
      <c r="A228" s="194"/>
      <c r="R228" s="172"/>
    </row>
    <row r="229">
      <c r="A229" s="194"/>
      <c r="R229" s="172"/>
    </row>
    <row r="230">
      <c r="A230" s="194"/>
      <c r="R230" s="172"/>
    </row>
    <row r="231">
      <c r="A231" s="194"/>
      <c r="R231" s="172"/>
    </row>
    <row r="232">
      <c r="A232" s="194"/>
      <c r="R232" s="172"/>
    </row>
    <row r="233">
      <c r="A233" s="194"/>
      <c r="R233" s="172"/>
    </row>
    <row r="234">
      <c r="A234" s="194"/>
      <c r="R234" s="172"/>
    </row>
    <row r="235">
      <c r="A235" s="194"/>
      <c r="R235" s="172"/>
    </row>
    <row r="236">
      <c r="A236" s="194"/>
      <c r="R236" s="172"/>
    </row>
    <row r="237">
      <c r="A237" s="194"/>
      <c r="R237" s="172"/>
    </row>
    <row r="238">
      <c r="A238" s="194"/>
      <c r="R238" s="172"/>
    </row>
    <row r="239">
      <c r="A239" s="194"/>
      <c r="R239" s="172"/>
    </row>
    <row r="240">
      <c r="A240" s="194"/>
      <c r="R240" s="172"/>
    </row>
    <row r="241">
      <c r="A241" s="194"/>
      <c r="R241" s="172"/>
    </row>
    <row r="242">
      <c r="A242" s="194"/>
      <c r="R242" s="172"/>
    </row>
    <row r="243">
      <c r="A243" s="194"/>
      <c r="R243" s="172"/>
    </row>
    <row r="244">
      <c r="A244" s="194"/>
      <c r="R244" s="172"/>
    </row>
    <row r="245">
      <c r="A245" s="194"/>
      <c r="R245" s="172"/>
    </row>
    <row r="246">
      <c r="A246" s="194"/>
      <c r="R246" s="172"/>
    </row>
    <row r="247">
      <c r="A247" s="194"/>
      <c r="R247" s="172"/>
    </row>
    <row r="248">
      <c r="A248" s="194"/>
      <c r="R248" s="172"/>
    </row>
    <row r="249">
      <c r="A249" s="194"/>
      <c r="R249" s="172"/>
    </row>
    <row r="250">
      <c r="A250" s="194"/>
      <c r="R250" s="172"/>
    </row>
    <row r="251">
      <c r="A251" s="194"/>
      <c r="R251" s="172"/>
    </row>
    <row r="252">
      <c r="A252" s="194"/>
      <c r="R252" s="172"/>
    </row>
    <row r="253">
      <c r="A253" s="194"/>
      <c r="R253" s="172"/>
    </row>
    <row r="254">
      <c r="A254" s="194"/>
      <c r="R254" s="172"/>
    </row>
    <row r="255">
      <c r="A255" s="194"/>
      <c r="R255" s="172"/>
    </row>
    <row r="256">
      <c r="A256" s="194"/>
      <c r="R256" s="172"/>
    </row>
    <row r="257">
      <c r="A257" s="194"/>
      <c r="R257" s="172"/>
    </row>
    <row r="258">
      <c r="A258" s="194"/>
      <c r="R258" s="172"/>
    </row>
    <row r="259">
      <c r="A259" s="194"/>
      <c r="R259" s="172"/>
    </row>
    <row r="260">
      <c r="A260" s="194"/>
      <c r="R260" s="172"/>
    </row>
    <row r="261">
      <c r="A261" s="194"/>
      <c r="R261" s="172"/>
    </row>
    <row r="262">
      <c r="A262" s="194"/>
      <c r="R262" s="172"/>
    </row>
    <row r="263">
      <c r="A263" s="194"/>
      <c r="R263" s="172"/>
    </row>
    <row r="264">
      <c r="A264" s="194"/>
      <c r="R264" s="172"/>
    </row>
    <row r="265">
      <c r="A265" s="194"/>
      <c r="R265" s="172"/>
    </row>
    <row r="266">
      <c r="A266" s="194"/>
      <c r="R266" s="172"/>
    </row>
    <row r="267">
      <c r="A267" s="194"/>
      <c r="R267" s="172"/>
    </row>
    <row r="268">
      <c r="A268" s="194"/>
      <c r="R268" s="172"/>
    </row>
    <row r="269">
      <c r="A269" s="194"/>
      <c r="R269" s="172"/>
    </row>
    <row r="270">
      <c r="A270" s="194"/>
      <c r="R270" s="172"/>
    </row>
    <row r="271">
      <c r="A271" s="194"/>
      <c r="R271" s="172"/>
    </row>
    <row r="272">
      <c r="A272" s="194"/>
      <c r="R272" s="172"/>
    </row>
    <row r="273">
      <c r="A273" s="194"/>
      <c r="R273" s="172"/>
    </row>
    <row r="274">
      <c r="A274" s="194"/>
      <c r="R274" s="172"/>
    </row>
    <row r="275">
      <c r="A275" s="194"/>
      <c r="R275" s="172"/>
    </row>
    <row r="276">
      <c r="A276" s="194"/>
      <c r="R276" s="172"/>
    </row>
    <row r="277">
      <c r="A277" s="194"/>
      <c r="R277" s="172"/>
    </row>
    <row r="278">
      <c r="A278" s="194"/>
      <c r="R278" s="172"/>
    </row>
    <row r="279">
      <c r="A279" s="194"/>
      <c r="R279" s="172"/>
    </row>
    <row r="280">
      <c r="A280" s="194"/>
      <c r="R280" s="172"/>
    </row>
    <row r="281">
      <c r="A281" s="194"/>
      <c r="R281" s="172"/>
    </row>
    <row r="282">
      <c r="A282" s="194"/>
      <c r="R282" s="172"/>
    </row>
    <row r="283">
      <c r="A283" s="194"/>
      <c r="R283" s="172"/>
    </row>
    <row r="284">
      <c r="A284" s="194"/>
      <c r="R284" s="172"/>
    </row>
    <row r="285">
      <c r="A285" s="194"/>
      <c r="R285" s="172"/>
    </row>
    <row r="286">
      <c r="A286" s="194"/>
      <c r="R286" s="172"/>
    </row>
    <row r="287">
      <c r="A287" s="194"/>
      <c r="R287" s="172"/>
    </row>
    <row r="288">
      <c r="A288" s="194"/>
      <c r="R288" s="172"/>
    </row>
    <row r="289">
      <c r="A289" s="194"/>
      <c r="R289" s="172"/>
    </row>
    <row r="290">
      <c r="A290" s="194"/>
      <c r="R290" s="172"/>
    </row>
    <row r="291">
      <c r="A291" s="194"/>
      <c r="R291" s="172"/>
    </row>
    <row r="292">
      <c r="A292" s="194"/>
      <c r="R292" s="172"/>
    </row>
    <row r="293">
      <c r="A293" s="194"/>
      <c r="R293" s="172"/>
    </row>
    <row r="294">
      <c r="A294" s="194"/>
      <c r="R294" s="172"/>
    </row>
    <row r="295">
      <c r="A295" s="194"/>
      <c r="R295" s="172"/>
    </row>
    <row r="296">
      <c r="A296" s="194"/>
      <c r="R296" s="172"/>
    </row>
    <row r="297">
      <c r="A297" s="194"/>
      <c r="R297" s="172"/>
    </row>
    <row r="298">
      <c r="A298" s="194"/>
      <c r="R298" s="172"/>
    </row>
    <row r="299">
      <c r="A299" s="194"/>
      <c r="R299" s="172"/>
    </row>
    <row r="300">
      <c r="A300" s="194"/>
      <c r="R300" s="172"/>
    </row>
    <row r="301">
      <c r="A301" s="194"/>
      <c r="R301" s="172"/>
    </row>
    <row r="302">
      <c r="A302" s="194"/>
      <c r="R302" s="172"/>
    </row>
    <row r="303">
      <c r="A303" s="194"/>
      <c r="R303" s="172"/>
    </row>
    <row r="304">
      <c r="A304" s="194"/>
      <c r="R304" s="172"/>
    </row>
    <row r="305">
      <c r="A305" s="194"/>
      <c r="R305" s="172"/>
    </row>
    <row r="306">
      <c r="A306" s="194"/>
      <c r="R306" s="172"/>
    </row>
    <row r="307">
      <c r="A307" s="194"/>
      <c r="R307" s="172"/>
    </row>
    <row r="308">
      <c r="A308" s="194"/>
      <c r="R308" s="172"/>
    </row>
    <row r="309">
      <c r="A309" s="194"/>
      <c r="R309" s="172"/>
    </row>
    <row r="310">
      <c r="A310" s="194"/>
      <c r="R310" s="172"/>
    </row>
    <row r="311">
      <c r="A311" s="194"/>
      <c r="R311" s="172"/>
    </row>
    <row r="312">
      <c r="A312" s="194"/>
      <c r="R312" s="172"/>
    </row>
    <row r="313">
      <c r="A313" s="194"/>
      <c r="R313" s="172"/>
    </row>
    <row r="314">
      <c r="A314" s="194"/>
      <c r="R314" s="172"/>
    </row>
    <row r="315">
      <c r="A315" s="194"/>
      <c r="R315" s="172"/>
    </row>
    <row r="316">
      <c r="A316" s="194"/>
      <c r="R316" s="172"/>
    </row>
    <row r="317">
      <c r="A317" s="194"/>
      <c r="R317" s="172"/>
    </row>
    <row r="318">
      <c r="A318" s="194"/>
      <c r="R318" s="172"/>
    </row>
    <row r="319">
      <c r="A319" s="194"/>
      <c r="R319" s="172"/>
    </row>
    <row r="320">
      <c r="A320" s="194"/>
      <c r="R320" s="172"/>
    </row>
    <row r="321">
      <c r="A321" s="194"/>
      <c r="R321" s="172"/>
    </row>
    <row r="322">
      <c r="A322" s="194"/>
      <c r="R322" s="172"/>
    </row>
    <row r="323">
      <c r="A323" s="194"/>
      <c r="R323" s="172"/>
    </row>
    <row r="324">
      <c r="A324" s="194"/>
      <c r="R324" s="172"/>
    </row>
    <row r="325">
      <c r="A325" s="194"/>
      <c r="R325" s="172"/>
    </row>
    <row r="326">
      <c r="A326" s="194"/>
      <c r="R326" s="172"/>
    </row>
    <row r="327">
      <c r="A327" s="194"/>
      <c r="R327" s="172"/>
    </row>
    <row r="328">
      <c r="A328" s="194"/>
      <c r="R328" s="172"/>
    </row>
    <row r="329">
      <c r="A329" s="194"/>
      <c r="R329" s="172"/>
    </row>
    <row r="330">
      <c r="A330" s="194"/>
      <c r="R330" s="172"/>
    </row>
    <row r="331">
      <c r="A331" s="194"/>
      <c r="R331" s="172"/>
    </row>
    <row r="332">
      <c r="A332" s="194"/>
      <c r="R332" s="172"/>
    </row>
    <row r="333">
      <c r="A333" s="194"/>
      <c r="R333" s="172"/>
    </row>
    <row r="334">
      <c r="A334" s="194"/>
      <c r="R334" s="172"/>
    </row>
    <row r="335">
      <c r="A335" s="194"/>
      <c r="R335" s="172"/>
    </row>
    <row r="336">
      <c r="A336" s="194"/>
      <c r="R336" s="172"/>
    </row>
    <row r="337">
      <c r="A337" s="194"/>
      <c r="R337" s="172"/>
    </row>
    <row r="338">
      <c r="A338" s="194"/>
      <c r="R338" s="172"/>
    </row>
    <row r="339">
      <c r="A339" s="194"/>
      <c r="R339" s="172"/>
    </row>
    <row r="340">
      <c r="A340" s="194"/>
      <c r="R340" s="172"/>
    </row>
    <row r="341">
      <c r="A341" s="194"/>
      <c r="R341" s="172"/>
    </row>
    <row r="342">
      <c r="A342" s="194"/>
      <c r="R342" s="172"/>
    </row>
    <row r="343">
      <c r="A343" s="194"/>
      <c r="R343" s="172"/>
    </row>
    <row r="344">
      <c r="A344" s="194"/>
      <c r="R344" s="172"/>
    </row>
    <row r="345">
      <c r="A345" s="194"/>
      <c r="R345" s="172"/>
    </row>
    <row r="346">
      <c r="A346" s="194"/>
      <c r="R346" s="172"/>
    </row>
    <row r="347">
      <c r="A347" s="194"/>
      <c r="R347" s="172"/>
    </row>
    <row r="348">
      <c r="A348" s="194"/>
      <c r="R348" s="172"/>
    </row>
    <row r="349">
      <c r="A349" s="194"/>
      <c r="R349" s="172"/>
    </row>
    <row r="350">
      <c r="A350" s="194"/>
      <c r="R350" s="172"/>
    </row>
    <row r="351">
      <c r="A351" s="194"/>
      <c r="R351" s="172"/>
    </row>
    <row r="352">
      <c r="A352" s="194"/>
      <c r="R352" s="172"/>
    </row>
    <row r="353">
      <c r="A353" s="194"/>
      <c r="R353" s="172"/>
    </row>
    <row r="354">
      <c r="A354" s="194"/>
      <c r="R354" s="172"/>
    </row>
    <row r="355">
      <c r="A355" s="194"/>
      <c r="R355" s="172"/>
    </row>
    <row r="356">
      <c r="A356" s="194"/>
      <c r="R356" s="172"/>
    </row>
    <row r="357">
      <c r="A357" s="194"/>
      <c r="R357" s="172"/>
    </row>
    <row r="358">
      <c r="A358" s="194"/>
      <c r="R358" s="172"/>
    </row>
    <row r="359">
      <c r="A359" s="194"/>
      <c r="R359" s="172"/>
    </row>
    <row r="360">
      <c r="A360" s="194"/>
      <c r="R360" s="172"/>
    </row>
    <row r="361">
      <c r="A361" s="194"/>
      <c r="R361" s="172"/>
    </row>
    <row r="362">
      <c r="A362" s="194"/>
      <c r="R362" s="172"/>
    </row>
    <row r="363">
      <c r="A363" s="194"/>
      <c r="R363" s="172"/>
    </row>
    <row r="364">
      <c r="A364" s="194"/>
      <c r="R364" s="172"/>
    </row>
    <row r="365">
      <c r="A365" s="194"/>
      <c r="R365" s="172"/>
    </row>
    <row r="366">
      <c r="A366" s="194"/>
      <c r="R366" s="172"/>
    </row>
    <row r="367">
      <c r="A367" s="194"/>
      <c r="R367" s="172"/>
    </row>
    <row r="368">
      <c r="A368" s="194"/>
      <c r="R368" s="172"/>
    </row>
    <row r="369">
      <c r="A369" s="194"/>
      <c r="R369" s="172"/>
    </row>
    <row r="370">
      <c r="A370" s="194"/>
      <c r="R370" s="172"/>
    </row>
    <row r="371">
      <c r="A371" s="194"/>
      <c r="R371" s="172"/>
    </row>
    <row r="372">
      <c r="A372" s="194"/>
      <c r="R372" s="172"/>
    </row>
    <row r="373">
      <c r="A373" s="194"/>
      <c r="R373" s="172"/>
    </row>
    <row r="374">
      <c r="A374" s="194"/>
      <c r="R374" s="172"/>
    </row>
    <row r="375">
      <c r="A375" s="194"/>
      <c r="R375" s="172"/>
    </row>
    <row r="376">
      <c r="A376" s="194"/>
      <c r="R376" s="172"/>
    </row>
    <row r="377">
      <c r="A377" s="194"/>
      <c r="R377" s="172"/>
    </row>
    <row r="378">
      <c r="A378" s="194"/>
      <c r="R378" s="172"/>
    </row>
    <row r="379">
      <c r="A379" s="194"/>
      <c r="R379" s="172"/>
    </row>
    <row r="380">
      <c r="A380" s="194"/>
      <c r="R380" s="172"/>
    </row>
    <row r="381">
      <c r="A381" s="194"/>
      <c r="R381" s="172"/>
    </row>
    <row r="382">
      <c r="A382" s="194"/>
      <c r="R382" s="172"/>
    </row>
    <row r="383">
      <c r="A383" s="194"/>
      <c r="R383" s="172"/>
    </row>
    <row r="384">
      <c r="A384" s="194"/>
      <c r="R384" s="172"/>
    </row>
    <row r="385">
      <c r="A385" s="194"/>
      <c r="R385" s="172"/>
    </row>
    <row r="386">
      <c r="A386" s="194"/>
      <c r="R386" s="172"/>
    </row>
    <row r="387">
      <c r="A387" s="194"/>
      <c r="R387" s="172"/>
    </row>
    <row r="388">
      <c r="A388" s="194"/>
      <c r="R388" s="172"/>
    </row>
    <row r="389">
      <c r="A389" s="194"/>
      <c r="R389" s="172"/>
    </row>
    <row r="390">
      <c r="A390" s="194"/>
      <c r="R390" s="172"/>
    </row>
    <row r="391">
      <c r="A391" s="194"/>
      <c r="R391" s="172"/>
    </row>
    <row r="392">
      <c r="A392" s="194"/>
      <c r="R392" s="172"/>
    </row>
    <row r="393">
      <c r="A393" s="194"/>
      <c r="R393" s="172"/>
    </row>
    <row r="394">
      <c r="A394" s="194"/>
      <c r="R394" s="172"/>
    </row>
    <row r="395">
      <c r="A395" s="194"/>
      <c r="R395" s="172"/>
    </row>
    <row r="396">
      <c r="A396" s="194"/>
      <c r="R396" s="172"/>
    </row>
    <row r="397">
      <c r="A397" s="194"/>
      <c r="R397" s="172"/>
    </row>
    <row r="398">
      <c r="A398" s="194"/>
      <c r="R398" s="172"/>
    </row>
    <row r="399">
      <c r="A399" s="194"/>
      <c r="R399" s="172"/>
    </row>
    <row r="400">
      <c r="A400" s="194"/>
      <c r="R400" s="172"/>
    </row>
    <row r="401">
      <c r="A401" s="194"/>
      <c r="R401" s="172"/>
    </row>
    <row r="402">
      <c r="A402" s="194"/>
      <c r="R402" s="172"/>
    </row>
    <row r="403">
      <c r="A403" s="194"/>
      <c r="R403" s="172"/>
    </row>
    <row r="404">
      <c r="A404" s="194"/>
      <c r="R404" s="172"/>
    </row>
    <row r="405">
      <c r="A405" s="194"/>
      <c r="R405" s="172"/>
    </row>
    <row r="406">
      <c r="A406" s="194"/>
      <c r="R406" s="172"/>
    </row>
    <row r="407">
      <c r="A407" s="194"/>
      <c r="R407" s="172"/>
    </row>
    <row r="408">
      <c r="A408" s="194"/>
      <c r="R408" s="172"/>
    </row>
    <row r="409">
      <c r="A409" s="194"/>
      <c r="R409" s="172"/>
    </row>
    <row r="410">
      <c r="A410" s="194"/>
      <c r="R410" s="172"/>
    </row>
    <row r="411">
      <c r="A411" s="194"/>
      <c r="R411" s="172"/>
    </row>
    <row r="412">
      <c r="A412" s="194"/>
      <c r="R412" s="172"/>
    </row>
    <row r="413">
      <c r="A413" s="194"/>
      <c r="R413" s="172"/>
    </row>
    <row r="414">
      <c r="A414" s="194"/>
      <c r="R414" s="172"/>
    </row>
    <row r="415">
      <c r="A415" s="194"/>
      <c r="R415" s="172"/>
    </row>
    <row r="416">
      <c r="A416" s="194"/>
      <c r="R416" s="172"/>
    </row>
    <row r="417">
      <c r="A417" s="194"/>
      <c r="R417" s="172"/>
    </row>
    <row r="418">
      <c r="A418" s="194"/>
      <c r="R418" s="172"/>
    </row>
    <row r="419">
      <c r="A419" s="194"/>
      <c r="R419" s="172"/>
    </row>
    <row r="420">
      <c r="A420" s="194"/>
      <c r="R420" s="172"/>
    </row>
    <row r="421">
      <c r="A421" s="194"/>
      <c r="R421" s="172"/>
    </row>
    <row r="422">
      <c r="A422" s="194"/>
      <c r="R422" s="172"/>
    </row>
    <row r="423">
      <c r="A423" s="194"/>
      <c r="R423" s="172"/>
    </row>
    <row r="424">
      <c r="A424" s="194"/>
      <c r="R424" s="172"/>
    </row>
    <row r="425">
      <c r="A425" s="194"/>
      <c r="R425" s="172"/>
    </row>
    <row r="426">
      <c r="A426" s="194"/>
      <c r="R426" s="172"/>
    </row>
    <row r="427">
      <c r="A427" s="194"/>
      <c r="R427" s="172"/>
    </row>
    <row r="428">
      <c r="A428" s="194"/>
      <c r="R428" s="172"/>
    </row>
    <row r="429">
      <c r="A429" s="194"/>
      <c r="R429" s="172"/>
    </row>
    <row r="430">
      <c r="A430" s="194"/>
      <c r="R430" s="172"/>
    </row>
    <row r="431">
      <c r="A431" s="194"/>
      <c r="R431" s="172"/>
    </row>
    <row r="432">
      <c r="A432" s="194"/>
      <c r="R432" s="172"/>
    </row>
    <row r="433">
      <c r="A433" s="194"/>
      <c r="R433" s="172"/>
    </row>
    <row r="434">
      <c r="A434" s="194"/>
      <c r="R434" s="172"/>
    </row>
    <row r="435">
      <c r="A435" s="194"/>
      <c r="R435" s="172"/>
    </row>
    <row r="436">
      <c r="A436" s="194"/>
      <c r="R436" s="172"/>
    </row>
    <row r="437">
      <c r="A437" s="194"/>
      <c r="R437" s="172"/>
    </row>
    <row r="438">
      <c r="A438" s="194"/>
      <c r="R438" s="172"/>
    </row>
    <row r="439">
      <c r="A439" s="194"/>
      <c r="R439" s="172"/>
    </row>
    <row r="440">
      <c r="A440" s="194"/>
      <c r="R440" s="172"/>
    </row>
    <row r="441">
      <c r="A441" s="194"/>
      <c r="R441" s="172"/>
    </row>
    <row r="442">
      <c r="A442" s="194"/>
      <c r="R442" s="172"/>
    </row>
    <row r="443">
      <c r="A443" s="194"/>
      <c r="R443" s="172"/>
    </row>
    <row r="444">
      <c r="A444" s="194"/>
      <c r="R444" s="172"/>
    </row>
    <row r="445">
      <c r="A445" s="194"/>
      <c r="R445" s="172"/>
    </row>
    <row r="446">
      <c r="A446" s="194"/>
      <c r="R446" s="172"/>
    </row>
    <row r="447">
      <c r="A447" s="194"/>
      <c r="R447" s="172"/>
    </row>
    <row r="448">
      <c r="A448" s="194"/>
      <c r="R448" s="172"/>
    </row>
    <row r="449">
      <c r="A449" s="194"/>
      <c r="R449" s="172"/>
    </row>
    <row r="450">
      <c r="A450" s="194"/>
      <c r="R450" s="172"/>
    </row>
    <row r="451">
      <c r="A451" s="194"/>
      <c r="R451" s="172"/>
    </row>
    <row r="452">
      <c r="A452" s="194"/>
      <c r="R452" s="172"/>
    </row>
    <row r="453">
      <c r="A453" s="194"/>
      <c r="R453" s="172"/>
    </row>
    <row r="454">
      <c r="A454" s="194"/>
      <c r="R454" s="172"/>
    </row>
    <row r="455">
      <c r="A455" s="194"/>
      <c r="R455" s="172"/>
    </row>
    <row r="456">
      <c r="A456" s="194"/>
      <c r="R456" s="172"/>
    </row>
    <row r="457">
      <c r="A457" s="194"/>
      <c r="R457" s="172"/>
    </row>
    <row r="458">
      <c r="A458" s="194"/>
      <c r="R458" s="172"/>
    </row>
    <row r="459">
      <c r="A459" s="194"/>
      <c r="R459" s="172"/>
    </row>
    <row r="460">
      <c r="A460" s="194"/>
      <c r="R460" s="172"/>
    </row>
    <row r="461">
      <c r="A461" s="194"/>
      <c r="R461" s="172"/>
    </row>
    <row r="462">
      <c r="A462" s="194"/>
      <c r="R462" s="172"/>
    </row>
    <row r="463">
      <c r="A463" s="194"/>
      <c r="R463" s="172"/>
    </row>
    <row r="464">
      <c r="A464" s="194"/>
      <c r="R464" s="172"/>
    </row>
    <row r="465">
      <c r="A465" s="194"/>
      <c r="R465" s="172"/>
    </row>
    <row r="466">
      <c r="A466" s="194"/>
      <c r="R466" s="172"/>
    </row>
    <row r="467">
      <c r="A467" s="194"/>
      <c r="R467" s="172"/>
    </row>
    <row r="468">
      <c r="A468" s="194"/>
      <c r="R468" s="172"/>
    </row>
    <row r="469">
      <c r="A469" s="194"/>
      <c r="R469" s="172"/>
    </row>
    <row r="470">
      <c r="A470" s="194"/>
      <c r="R470" s="172"/>
    </row>
    <row r="471">
      <c r="A471" s="194"/>
      <c r="R471" s="172"/>
    </row>
    <row r="472">
      <c r="A472" s="194"/>
      <c r="R472" s="172"/>
    </row>
    <row r="473">
      <c r="A473" s="194"/>
      <c r="R473" s="172"/>
    </row>
    <row r="474">
      <c r="A474" s="194"/>
      <c r="R474" s="172"/>
    </row>
    <row r="475">
      <c r="A475" s="194"/>
      <c r="R475" s="172"/>
    </row>
    <row r="476">
      <c r="A476" s="194"/>
      <c r="R476" s="172"/>
    </row>
    <row r="477">
      <c r="A477" s="194"/>
      <c r="R477" s="172"/>
    </row>
    <row r="478">
      <c r="A478" s="194"/>
      <c r="R478" s="172"/>
    </row>
    <row r="479">
      <c r="A479" s="194"/>
      <c r="R479" s="172"/>
    </row>
    <row r="480">
      <c r="A480" s="194"/>
      <c r="R480" s="172"/>
    </row>
    <row r="481">
      <c r="A481" s="194"/>
      <c r="R481" s="172"/>
    </row>
    <row r="482">
      <c r="A482" s="194"/>
      <c r="R482" s="172"/>
    </row>
    <row r="483">
      <c r="A483" s="194"/>
      <c r="R483" s="172"/>
    </row>
    <row r="484">
      <c r="A484" s="194"/>
      <c r="R484" s="172"/>
    </row>
    <row r="485">
      <c r="A485" s="194"/>
      <c r="R485" s="172"/>
    </row>
    <row r="486">
      <c r="A486" s="194"/>
      <c r="R486" s="172"/>
    </row>
    <row r="487">
      <c r="A487" s="194"/>
      <c r="R487" s="172"/>
    </row>
    <row r="488">
      <c r="A488" s="194"/>
      <c r="R488" s="172"/>
    </row>
    <row r="489">
      <c r="A489" s="194"/>
      <c r="R489" s="172"/>
    </row>
    <row r="490">
      <c r="A490" s="194"/>
      <c r="R490" s="172"/>
    </row>
    <row r="491">
      <c r="A491" s="194"/>
      <c r="R491" s="172"/>
    </row>
    <row r="492">
      <c r="A492" s="194"/>
      <c r="R492" s="172"/>
    </row>
    <row r="493">
      <c r="A493" s="194"/>
      <c r="R493" s="172"/>
    </row>
    <row r="494">
      <c r="A494" s="194"/>
      <c r="R494" s="172"/>
    </row>
    <row r="495">
      <c r="A495" s="194"/>
      <c r="R495" s="172"/>
    </row>
    <row r="496">
      <c r="A496" s="194"/>
      <c r="R496" s="172"/>
    </row>
    <row r="497">
      <c r="A497" s="194"/>
      <c r="R497" s="172"/>
    </row>
    <row r="498">
      <c r="A498" s="194"/>
      <c r="R498" s="172"/>
    </row>
    <row r="499">
      <c r="A499" s="194"/>
      <c r="R499" s="172"/>
    </row>
    <row r="500">
      <c r="A500" s="194"/>
      <c r="R500" s="172"/>
    </row>
    <row r="501">
      <c r="A501" s="194"/>
      <c r="R501" s="172"/>
    </row>
    <row r="502">
      <c r="A502" s="194"/>
      <c r="R502" s="172"/>
    </row>
    <row r="503">
      <c r="A503" s="194"/>
      <c r="R503" s="172"/>
    </row>
    <row r="504">
      <c r="A504" s="194"/>
      <c r="R504" s="172"/>
    </row>
    <row r="505">
      <c r="A505" s="194"/>
      <c r="R505" s="172"/>
    </row>
    <row r="506">
      <c r="A506" s="194"/>
      <c r="R506" s="172"/>
    </row>
    <row r="507">
      <c r="A507" s="194"/>
      <c r="R507" s="172"/>
    </row>
    <row r="508">
      <c r="A508" s="194"/>
      <c r="R508" s="172"/>
    </row>
    <row r="509">
      <c r="A509" s="194"/>
      <c r="R509" s="172"/>
    </row>
    <row r="510">
      <c r="A510" s="194"/>
      <c r="R510" s="172"/>
    </row>
    <row r="511">
      <c r="A511" s="194"/>
      <c r="R511" s="172"/>
    </row>
    <row r="512">
      <c r="A512" s="194"/>
      <c r="R512" s="172"/>
    </row>
    <row r="513">
      <c r="A513" s="194"/>
      <c r="R513" s="172"/>
    </row>
    <row r="514">
      <c r="A514" s="194"/>
      <c r="R514" s="172"/>
    </row>
    <row r="515">
      <c r="A515" s="194"/>
      <c r="R515" s="172"/>
    </row>
    <row r="516">
      <c r="A516" s="194"/>
      <c r="R516" s="172"/>
    </row>
    <row r="517">
      <c r="A517" s="194"/>
      <c r="R517" s="172"/>
    </row>
    <row r="518">
      <c r="A518" s="194"/>
      <c r="R518" s="172"/>
    </row>
    <row r="519">
      <c r="A519" s="194"/>
      <c r="R519" s="172"/>
    </row>
    <row r="520">
      <c r="A520" s="194"/>
      <c r="R520" s="172"/>
    </row>
    <row r="521">
      <c r="A521" s="194"/>
      <c r="R521" s="172"/>
    </row>
    <row r="522">
      <c r="A522" s="194"/>
      <c r="R522" s="172"/>
    </row>
    <row r="523">
      <c r="A523" s="194"/>
      <c r="R523" s="172"/>
    </row>
    <row r="524">
      <c r="A524" s="194"/>
      <c r="R524" s="172"/>
    </row>
    <row r="525">
      <c r="A525" s="194"/>
      <c r="R525" s="172"/>
    </row>
    <row r="526">
      <c r="A526" s="194"/>
      <c r="R526" s="172"/>
    </row>
    <row r="527">
      <c r="A527" s="194"/>
      <c r="R527" s="172"/>
    </row>
    <row r="528">
      <c r="A528" s="194"/>
      <c r="R528" s="172"/>
    </row>
    <row r="529">
      <c r="A529" s="194"/>
      <c r="R529" s="172"/>
    </row>
    <row r="530">
      <c r="A530" s="194"/>
      <c r="R530" s="172"/>
    </row>
    <row r="531">
      <c r="A531" s="194"/>
      <c r="R531" s="172"/>
    </row>
    <row r="532">
      <c r="A532" s="194"/>
      <c r="R532" s="172"/>
    </row>
    <row r="533">
      <c r="A533" s="194"/>
      <c r="R533" s="172"/>
    </row>
    <row r="534">
      <c r="A534" s="194"/>
      <c r="R534" s="172"/>
    </row>
    <row r="535">
      <c r="A535" s="194"/>
      <c r="R535" s="172"/>
    </row>
    <row r="536">
      <c r="A536" s="194"/>
      <c r="R536" s="172"/>
    </row>
    <row r="537">
      <c r="A537" s="194"/>
      <c r="R537" s="172"/>
    </row>
    <row r="538">
      <c r="A538" s="194"/>
      <c r="R538" s="172"/>
    </row>
    <row r="539">
      <c r="A539" s="194"/>
      <c r="R539" s="172"/>
    </row>
    <row r="540">
      <c r="A540" s="194"/>
      <c r="R540" s="172"/>
    </row>
    <row r="541">
      <c r="A541" s="194"/>
      <c r="R541" s="172"/>
    </row>
    <row r="542">
      <c r="A542" s="194"/>
      <c r="R542" s="172"/>
    </row>
    <row r="543">
      <c r="A543" s="194"/>
      <c r="R543" s="172"/>
    </row>
    <row r="544">
      <c r="A544" s="194"/>
      <c r="R544" s="172"/>
    </row>
    <row r="545">
      <c r="A545" s="194"/>
      <c r="R545" s="172"/>
    </row>
    <row r="546">
      <c r="A546" s="194"/>
      <c r="R546" s="172"/>
    </row>
    <row r="547">
      <c r="A547" s="194"/>
      <c r="R547" s="172"/>
    </row>
    <row r="548">
      <c r="A548" s="194"/>
      <c r="R548" s="172"/>
    </row>
    <row r="549">
      <c r="A549" s="194"/>
      <c r="R549" s="172"/>
    </row>
    <row r="550">
      <c r="A550" s="194"/>
      <c r="R550" s="172"/>
    </row>
    <row r="551">
      <c r="A551" s="194"/>
      <c r="R551" s="172"/>
    </row>
    <row r="552">
      <c r="A552" s="194"/>
      <c r="R552" s="172"/>
    </row>
    <row r="553">
      <c r="A553" s="194"/>
      <c r="R553" s="172"/>
    </row>
    <row r="554">
      <c r="A554" s="194"/>
      <c r="R554" s="172"/>
    </row>
    <row r="555">
      <c r="A555" s="194"/>
      <c r="R555" s="172"/>
    </row>
    <row r="556">
      <c r="A556" s="194"/>
      <c r="R556" s="172"/>
    </row>
    <row r="557">
      <c r="A557" s="194"/>
      <c r="R557" s="172"/>
    </row>
    <row r="558">
      <c r="A558" s="194"/>
      <c r="R558" s="172"/>
    </row>
    <row r="559">
      <c r="A559" s="194"/>
      <c r="R559" s="172"/>
    </row>
    <row r="560">
      <c r="A560" s="194"/>
      <c r="R560" s="172"/>
    </row>
    <row r="561">
      <c r="A561" s="194"/>
      <c r="R561" s="172"/>
    </row>
    <row r="562">
      <c r="A562" s="194"/>
      <c r="R562" s="172"/>
    </row>
    <row r="563">
      <c r="A563" s="194"/>
      <c r="R563" s="172"/>
    </row>
    <row r="564">
      <c r="A564" s="194"/>
      <c r="R564" s="172"/>
    </row>
    <row r="565">
      <c r="A565" s="194"/>
      <c r="R565" s="172"/>
    </row>
    <row r="566">
      <c r="A566" s="194"/>
      <c r="R566" s="172"/>
    </row>
    <row r="567">
      <c r="A567" s="194"/>
      <c r="R567" s="172"/>
    </row>
    <row r="568">
      <c r="A568" s="194"/>
      <c r="R568" s="172"/>
    </row>
    <row r="569">
      <c r="A569" s="194"/>
      <c r="R569" s="172"/>
    </row>
    <row r="570">
      <c r="A570" s="194"/>
      <c r="R570" s="172"/>
    </row>
    <row r="571">
      <c r="A571" s="194"/>
      <c r="R571" s="172"/>
    </row>
    <row r="572">
      <c r="A572" s="194"/>
      <c r="R572" s="172"/>
    </row>
    <row r="573">
      <c r="A573" s="194"/>
      <c r="R573" s="172"/>
    </row>
    <row r="574">
      <c r="A574" s="194"/>
      <c r="R574" s="172"/>
    </row>
    <row r="575">
      <c r="A575" s="194"/>
      <c r="R575" s="172"/>
    </row>
    <row r="576">
      <c r="A576" s="194"/>
      <c r="R576" s="172"/>
    </row>
    <row r="577">
      <c r="A577" s="194"/>
      <c r="R577" s="172"/>
    </row>
    <row r="578">
      <c r="A578" s="194"/>
      <c r="R578" s="172"/>
    </row>
    <row r="579">
      <c r="A579" s="194"/>
      <c r="R579" s="172"/>
    </row>
    <row r="580">
      <c r="A580" s="194"/>
      <c r="R580" s="172"/>
    </row>
    <row r="581">
      <c r="A581" s="194"/>
      <c r="R581" s="172"/>
    </row>
    <row r="582">
      <c r="A582" s="194"/>
      <c r="R582" s="172"/>
    </row>
    <row r="583">
      <c r="A583" s="194"/>
      <c r="R583" s="172"/>
    </row>
    <row r="584">
      <c r="A584" s="194"/>
      <c r="R584" s="172"/>
    </row>
    <row r="585">
      <c r="A585" s="194"/>
      <c r="R585" s="172"/>
    </row>
    <row r="586">
      <c r="A586" s="194"/>
      <c r="R586" s="172"/>
    </row>
    <row r="587">
      <c r="A587" s="194"/>
      <c r="R587" s="172"/>
    </row>
    <row r="588">
      <c r="A588" s="194"/>
      <c r="R588" s="172"/>
    </row>
    <row r="589">
      <c r="A589" s="194"/>
      <c r="R589" s="172"/>
    </row>
    <row r="590">
      <c r="A590" s="194"/>
      <c r="R590" s="172"/>
    </row>
    <row r="591">
      <c r="A591" s="194"/>
      <c r="R591" s="172"/>
    </row>
    <row r="592">
      <c r="A592" s="194"/>
      <c r="R592" s="172"/>
    </row>
    <row r="593">
      <c r="A593" s="194"/>
      <c r="R593" s="172"/>
    </row>
    <row r="594">
      <c r="A594" s="194"/>
      <c r="R594" s="172"/>
    </row>
    <row r="595">
      <c r="A595" s="194"/>
      <c r="R595" s="172"/>
    </row>
    <row r="596">
      <c r="A596" s="194"/>
      <c r="R596" s="172"/>
    </row>
    <row r="597">
      <c r="A597" s="194"/>
      <c r="R597" s="172"/>
    </row>
    <row r="598">
      <c r="A598" s="194"/>
      <c r="R598" s="172"/>
    </row>
    <row r="599">
      <c r="A599" s="194"/>
      <c r="R599" s="172"/>
    </row>
    <row r="600">
      <c r="A600" s="194"/>
      <c r="R600" s="172"/>
    </row>
    <row r="601">
      <c r="A601" s="194"/>
      <c r="R601" s="172"/>
    </row>
    <row r="602">
      <c r="A602" s="194"/>
      <c r="R602" s="172"/>
    </row>
    <row r="603">
      <c r="A603" s="194"/>
      <c r="R603" s="172"/>
    </row>
    <row r="604">
      <c r="A604" s="194"/>
      <c r="R604" s="172"/>
    </row>
    <row r="605">
      <c r="A605" s="194"/>
      <c r="R605" s="172"/>
    </row>
    <row r="606">
      <c r="A606" s="194"/>
      <c r="R606" s="172"/>
    </row>
    <row r="607">
      <c r="A607" s="194"/>
      <c r="R607" s="172"/>
    </row>
    <row r="608">
      <c r="A608" s="194"/>
      <c r="R608" s="172"/>
    </row>
    <row r="609">
      <c r="A609" s="194"/>
      <c r="R609" s="172"/>
    </row>
    <row r="610">
      <c r="A610" s="194"/>
      <c r="R610" s="172"/>
    </row>
    <row r="611">
      <c r="A611" s="194"/>
      <c r="R611" s="172"/>
    </row>
    <row r="612">
      <c r="A612" s="194"/>
      <c r="R612" s="172"/>
    </row>
    <row r="613">
      <c r="A613" s="194"/>
      <c r="R613" s="172"/>
    </row>
    <row r="614">
      <c r="A614" s="194"/>
      <c r="R614" s="172"/>
    </row>
    <row r="615">
      <c r="A615" s="194"/>
      <c r="R615" s="172"/>
    </row>
    <row r="616">
      <c r="A616" s="194"/>
      <c r="R616" s="172"/>
    </row>
    <row r="617">
      <c r="A617" s="194"/>
      <c r="R617" s="172"/>
    </row>
    <row r="618">
      <c r="A618" s="194"/>
      <c r="R618" s="172"/>
    </row>
    <row r="619">
      <c r="A619" s="194"/>
      <c r="R619" s="172"/>
    </row>
    <row r="620">
      <c r="A620" s="194"/>
      <c r="R620" s="172"/>
    </row>
    <row r="621">
      <c r="A621" s="194"/>
      <c r="R621" s="172"/>
    </row>
    <row r="622">
      <c r="A622" s="194"/>
      <c r="R622" s="172"/>
    </row>
    <row r="623">
      <c r="A623" s="194"/>
      <c r="R623" s="172"/>
    </row>
    <row r="624">
      <c r="A624" s="194"/>
      <c r="R624" s="172"/>
    </row>
    <row r="625">
      <c r="A625" s="194"/>
      <c r="R625" s="172"/>
    </row>
    <row r="626">
      <c r="A626" s="194"/>
      <c r="R626" s="172"/>
    </row>
    <row r="627">
      <c r="A627" s="194"/>
      <c r="R627" s="172"/>
    </row>
    <row r="628">
      <c r="A628" s="194"/>
      <c r="R628" s="172"/>
    </row>
    <row r="629">
      <c r="A629" s="194"/>
      <c r="R629" s="172"/>
    </row>
    <row r="630">
      <c r="A630" s="194"/>
      <c r="R630" s="172"/>
    </row>
    <row r="631">
      <c r="A631" s="194"/>
      <c r="R631" s="172"/>
    </row>
    <row r="632">
      <c r="A632" s="194"/>
      <c r="R632" s="172"/>
    </row>
    <row r="633">
      <c r="A633" s="194"/>
      <c r="R633" s="172"/>
    </row>
    <row r="634">
      <c r="A634" s="194"/>
      <c r="R634" s="172"/>
    </row>
    <row r="635">
      <c r="A635" s="194"/>
      <c r="R635" s="172"/>
    </row>
    <row r="636">
      <c r="A636" s="194"/>
      <c r="R636" s="172"/>
    </row>
    <row r="637">
      <c r="A637" s="194"/>
      <c r="R637" s="172"/>
    </row>
    <row r="638">
      <c r="A638" s="194"/>
      <c r="R638" s="172"/>
    </row>
    <row r="639">
      <c r="A639" s="194"/>
      <c r="R639" s="172"/>
    </row>
    <row r="640">
      <c r="A640" s="194"/>
      <c r="R640" s="172"/>
    </row>
    <row r="641">
      <c r="A641" s="194"/>
      <c r="R641" s="172"/>
    </row>
    <row r="642">
      <c r="A642" s="194"/>
      <c r="R642" s="172"/>
    </row>
    <row r="643">
      <c r="A643" s="194"/>
      <c r="R643" s="172"/>
    </row>
    <row r="644">
      <c r="A644" s="194"/>
      <c r="R644" s="172"/>
    </row>
    <row r="645">
      <c r="A645" s="194"/>
      <c r="R645" s="172"/>
    </row>
    <row r="646">
      <c r="A646" s="194"/>
      <c r="R646" s="172"/>
    </row>
    <row r="647">
      <c r="A647" s="194"/>
      <c r="R647" s="172"/>
    </row>
    <row r="648">
      <c r="A648" s="194"/>
      <c r="R648" s="172"/>
    </row>
    <row r="649">
      <c r="A649" s="194"/>
      <c r="R649" s="172"/>
    </row>
    <row r="650">
      <c r="A650" s="194"/>
      <c r="R650" s="172"/>
    </row>
    <row r="651">
      <c r="A651" s="194"/>
      <c r="R651" s="172"/>
    </row>
    <row r="652">
      <c r="A652" s="194"/>
      <c r="R652" s="172"/>
    </row>
    <row r="653">
      <c r="A653" s="194"/>
      <c r="R653" s="172"/>
    </row>
    <row r="654">
      <c r="A654" s="194"/>
      <c r="R654" s="172"/>
    </row>
    <row r="655">
      <c r="A655" s="194"/>
      <c r="R655" s="172"/>
    </row>
    <row r="656">
      <c r="A656" s="194"/>
      <c r="R656" s="172"/>
    </row>
    <row r="657">
      <c r="A657" s="194"/>
      <c r="R657" s="172"/>
    </row>
    <row r="658">
      <c r="A658" s="194"/>
      <c r="R658" s="172"/>
    </row>
    <row r="659">
      <c r="A659" s="194"/>
      <c r="R659" s="172"/>
    </row>
    <row r="660">
      <c r="A660" s="194"/>
      <c r="R660" s="172"/>
    </row>
    <row r="661">
      <c r="A661" s="194"/>
      <c r="R661" s="172"/>
    </row>
    <row r="662">
      <c r="A662" s="194"/>
      <c r="R662" s="172"/>
    </row>
    <row r="663">
      <c r="A663" s="194"/>
      <c r="R663" s="172"/>
    </row>
    <row r="664">
      <c r="A664" s="194"/>
      <c r="R664" s="172"/>
    </row>
    <row r="665">
      <c r="A665" s="194"/>
      <c r="R665" s="172"/>
    </row>
    <row r="666">
      <c r="A666" s="194"/>
      <c r="R666" s="172"/>
    </row>
    <row r="667">
      <c r="A667" s="194"/>
      <c r="R667" s="172"/>
    </row>
    <row r="668">
      <c r="A668" s="194"/>
      <c r="R668" s="172"/>
    </row>
    <row r="669">
      <c r="A669" s="194"/>
      <c r="R669" s="172"/>
    </row>
    <row r="670">
      <c r="A670" s="194"/>
      <c r="R670" s="172"/>
    </row>
    <row r="671">
      <c r="A671" s="194"/>
      <c r="R671" s="172"/>
    </row>
    <row r="672">
      <c r="A672" s="194"/>
      <c r="R672" s="172"/>
    </row>
    <row r="673">
      <c r="A673" s="194"/>
      <c r="R673" s="172"/>
    </row>
    <row r="674">
      <c r="A674" s="194"/>
      <c r="R674" s="172"/>
    </row>
    <row r="675">
      <c r="A675" s="194"/>
      <c r="R675" s="172"/>
    </row>
    <row r="676">
      <c r="A676" s="194"/>
      <c r="R676" s="172"/>
    </row>
    <row r="677">
      <c r="A677" s="194"/>
      <c r="R677" s="172"/>
    </row>
    <row r="678">
      <c r="A678" s="194"/>
      <c r="R678" s="172"/>
    </row>
    <row r="679">
      <c r="A679" s="194"/>
      <c r="R679" s="172"/>
    </row>
    <row r="680">
      <c r="A680" s="194"/>
      <c r="R680" s="172"/>
    </row>
    <row r="681">
      <c r="A681" s="194"/>
      <c r="R681" s="172"/>
    </row>
    <row r="682">
      <c r="A682" s="194"/>
      <c r="R682" s="172"/>
    </row>
    <row r="683">
      <c r="A683" s="194"/>
      <c r="R683" s="172"/>
    </row>
    <row r="684">
      <c r="A684" s="194"/>
      <c r="R684" s="172"/>
    </row>
    <row r="685">
      <c r="A685" s="194"/>
      <c r="R685" s="172"/>
    </row>
    <row r="686">
      <c r="A686" s="194"/>
      <c r="R686" s="172"/>
    </row>
    <row r="687">
      <c r="A687" s="194"/>
      <c r="R687" s="172"/>
    </row>
    <row r="688">
      <c r="A688" s="194"/>
      <c r="R688" s="172"/>
    </row>
    <row r="689">
      <c r="A689" s="194"/>
      <c r="R689" s="172"/>
    </row>
    <row r="690">
      <c r="A690" s="194"/>
      <c r="R690" s="172"/>
    </row>
    <row r="691">
      <c r="A691" s="194"/>
      <c r="R691" s="172"/>
    </row>
    <row r="692">
      <c r="A692" s="194"/>
      <c r="R692" s="172"/>
    </row>
    <row r="693">
      <c r="A693" s="194"/>
      <c r="R693" s="172"/>
    </row>
    <row r="694">
      <c r="A694" s="194"/>
      <c r="R694" s="172"/>
    </row>
    <row r="695">
      <c r="A695" s="194"/>
      <c r="R695" s="172"/>
    </row>
    <row r="696">
      <c r="A696" s="194"/>
      <c r="R696" s="172"/>
    </row>
    <row r="697">
      <c r="A697" s="194"/>
      <c r="R697" s="172"/>
    </row>
    <row r="698">
      <c r="A698" s="194"/>
      <c r="R698" s="172"/>
    </row>
    <row r="699">
      <c r="A699" s="194"/>
      <c r="R699" s="172"/>
    </row>
    <row r="700">
      <c r="A700" s="194"/>
      <c r="R700" s="172"/>
    </row>
    <row r="701">
      <c r="A701" s="194"/>
      <c r="R701" s="172"/>
    </row>
    <row r="702">
      <c r="A702" s="194"/>
      <c r="R702" s="172"/>
    </row>
    <row r="703">
      <c r="A703" s="194"/>
      <c r="R703" s="172"/>
    </row>
    <row r="704">
      <c r="A704" s="194"/>
      <c r="R704" s="172"/>
    </row>
    <row r="705">
      <c r="A705" s="194"/>
      <c r="R705" s="172"/>
    </row>
    <row r="706">
      <c r="A706" s="194"/>
      <c r="R706" s="172"/>
    </row>
    <row r="707">
      <c r="A707" s="194"/>
      <c r="R707" s="172"/>
    </row>
    <row r="708">
      <c r="A708" s="194"/>
      <c r="R708" s="172"/>
    </row>
    <row r="709">
      <c r="A709" s="194"/>
      <c r="R709" s="172"/>
    </row>
    <row r="710">
      <c r="A710" s="194"/>
      <c r="R710" s="172"/>
    </row>
    <row r="711">
      <c r="A711" s="194"/>
      <c r="R711" s="172"/>
    </row>
    <row r="712">
      <c r="A712" s="194"/>
      <c r="R712" s="172"/>
    </row>
    <row r="713">
      <c r="A713" s="194"/>
      <c r="R713" s="172"/>
    </row>
    <row r="714">
      <c r="A714" s="194"/>
      <c r="R714" s="172"/>
    </row>
    <row r="715">
      <c r="A715" s="194"/>
      <c r="R715" s="172"/>
    </row>
    <row r="716">
      <c r="A716" s="194"/>
      <c r="R716" s="172"/>
    </row>
    <row r="717">
      <c r="A717" s="194"/>
      <c r="R717" s="172"/>
    </row>
    <row r="718">
      <c r="A718" s="194"/>
      <c r="R718" s="172"/>
    </row>
    <row r="719">
      <c r="A719" s="194"/>
      <c r="R719" s="172"/>
    </row>
    <row r="720">
      <c r="A720" s="194"/>
      <c r="R720" s="172"/>
    </row>
    <row r="721">
      <c r="A721" s="194"/>
      <c r="R721" s="172"/>
    </row>
    <row r="722">
      <c r="A722" s="194"/>
      <c r="R722" s="172"/>
    </row>
    <row r="723">
      <c r="A723" s="194"/>
      <c r="R723" s="172"/>
    </row>
    <row r="724">
      <c r="A724" s="194"/>
      <c r="R724" s="172"/>
    </row>
    <row r="725">
      <c r="A725" s="194"/>
      <c r="R725" s="172"/>
    </row>
    <row r="726">
      <c r="A726" s="194"/>
      <c r="R726" s="172"/>
    </row>
    <row r="727">
      <c r="A727" s="194"/>
      <c r="R727" s="172"/>
    </row>
    <row r="728">
      <c r="A728" s="194"/>
      <c r="R728" s="172"/>
    </row>
    <row r="729">
      <c r="A729" s="194"/>
      <c r="R729" s="172"/>
    </row>
    <row r="730">
      <c r="A730" s="194"/>
      <c r="R730" s="172"/>
    </row>
    <row r="731">
      <c r="A731" s="194"/>
      <c r="R731" s="172"/>
    </row>
    <row r="732">
      <c r="A732" s="194"/>
      <c r="R732" s="172"/>
    </row>
    <row r="733">
      <c r="A733" s="194"/>
      <c r="R733" s="172"/>
    </row>
    <row r="734">
      <c r="A734" s="194"/>
      <c r="R734" s="172"/>
    </row>
    <row r="735">
      <c r="A735" s="194"/>
      <c r="R735" s="172"/>
    </row>
    <row r="736">
      <c r="A736" s="194"/>
      <c r="R736" s="172"/>
    </row>
    <row r="737">
      <c r="A737" s="194"/>
      <c r="R737" s="172"/>
    </row>
    <row r="738">
      <c r="A738" s="194"/>
      <c r="R738" s="172"/>
    </row>
    <row r="739">
      <c r="A739" s="194"/>
      <c r="R739" s="172"/>
    </row>
    <row r="740">
      <c r="A740" s="194"/>
      <c r="R740" s="172"/>
    </row>
    <row r="741">
      <c r="A741" s="194"/>
      <c r="R741" s="172"/>
    </row>
    <row r="742">
      <c r="A742" s="194"/>
      <c r="R742" s="172"/>
    </row>
    <row r="743">
      <c r="A743" s="194"/>
      <c r="R743" s="172"/>
    </row>
    <row r="744">
      <c r="A744" s="194"/>
      <c r="R744" s="172"/>
    </row>
    <row r="745">
      <c r="A745" s="194"/>
      <c r="R745" s="172"/>
    </row>
    <row r="746">
      <c r="A746" s="194"/>
      <c r="R746" s="172"/>
    </row>
    <row r="747">
      <c r="A747" s="194"/>
      <c r="R747" s="172"/>
    </row>
    <row r="748">
      <c r="A748" s="194"/>
      <c r="R748" s="172"/>
    </row>
    <row r="749">
      <c r="A749" s="194"/>
      <c r="R749" s="172"/>
    </row>
    <row r="750">
      <c r="A750" s="194"/>
      <c r="R750" s="172"/>
    </row>
    <row r="751">
      <c r="A751" s="194"/>
      <c r="R751" s="172"/>
    </row>
    <row r="752">
      <c r="A752" s="194"/>
      <c r="R752" s="172"/>
    </row>
    <row r="753">
      <c r="A753" s="194"/>
      <c r="R753" s="172"/>
    </row>
    <row r="754">
      <c r="A754" s="194"/>
      <c r="R754" s="172"/>
    </row>
    <row r="755">
      <c r="A755" s="194"/>
      <c r="R755" s="172"/>
    </row>
    <row r="756">
      <c r="A756" s="194"/>
      <c r="R756" s="172"/>
    </row>
    <row r="757">
      <c r="A757" s="194"/>
      <c r="R757" s="172"/>
    </row>
    <row r="758">
      <c r="A758" s="194"/>
      <c r="R758" s="172"/>
    </row>
    <row r="759">
      <c r="A759" s="194"/>
      <c r="R759" s="172"/>
    </row>
    <row r="760">
      <c r="A760" s="194"/>
      <c r="R760" s="172"/>
    </row>
    <row r="761">
      <c r="A761" s="194"/>
      <c r="R761" s="172"/>
    </row>
    <row r="762">
      <c r="A762" s="194"/>
      <c r="R762" s="172"/>
    </row>
    <row r="763">
      <c r="A763" s="194"/>
      <c r="R763" s="172"/>
    </row>
    <row r="764">
      <c r="A764" s="194"/>
      <c r="R764" s="172"/>
    </row>
    <row r="765">
      <c r="A765" s="194"/>
      <c r="R765" s="172"/>
    </row>
    <row r="766">
      <c r="A766" s="194"/>
      <c r="R766" s="172"/>
    </row>
    <row r="767">
      <c r="A767" s="194"/>
      <c r="R767" s="172"/>
    </row>
    <row r="768">
      <c r="A768" s="194"/>
      <c r="R768" s="172"/>
    </row>
    <row r="769">
      <c r="A769" s="194"/>
      <c r="R769" s="172"/>
    </row>
    <row r="770">
      <c r="A770" s="194"/>
      <c r="R770" s="172"/>
    </row>
    <row r="771">
      <c r="A771" s="194"/>
      <c r="R771" s="172"/>
    </row>
    <row r="772">
      <c r="A772" s="194"/>
      <c r="R772" s="172"/>
    </row>
    <row r="773">
      <c r="A773" s="194"/>
      <c r="R773" s="172"/>
    </row>
    <row r="774">
      <c r="A774" s="194"/>
      <c r="R774" s="172"/>
    </row>
    <row r="775">
      <c r="A775" s="194"/>
      <c r="R775" s="172"/>
    </row>
    <row r="776">
      <c r="A776" s="194"/>
      <c r="R776" s="172"/>
    </row>
    <row r="777">
      <c r="A777" s="194"/>
      <c r="R777" s="172"/>
    </row>
    <row r="778">
      <c r="A778" s="194"/>
      <c r="R778" s="172"/>
    </row>
    <row r="779">
      <c r="A779" s="194"/>
      <c r="R779" s="172"/>
    </row>
    <row r="780">
      <c r="A780" s="194"/>
      <c r="R780" s="172"/>
    </row>
    <row r="781">
      <c r="A781" s="194"/>
      <c r="R781" s="172"/>
    </row>
    <row r="782">
      <c r="A782" s="194"/>
      <c r="R782" s="172"/>
    </row>
    <row r="783">
      <c r="A783" s="194"/>
      <c r="R783" s="172"/>
    </row>
    <row r="784">
      <c r="A784" s="194"/>
      <c r="R784" s="172"/>
    </row>
    <row r="785">
      <c r="A785" s="194"/>
      <c r="R785" s="172"/>
    </row>
    <row r="786">
      <c r="A786" s="194"/>
      <c r="R786" s="172"/>
    </row>
    <row r="787">
      <c r="A787" s="194"/>
      <c r="R787" s="172"/>
    </row>
    <row r="788">
      <c r="A788" s="194"/>
      <c r="R788" s="172"/>
    </row>
    <row r="789">
      <c r="A789" s="194"/>
      <c r="R789" s="172"/>
    </row>
    <row r="790">
      <c r="A790" s="194"/>
      <c r="R790" s="172"/>
    </row>
    <row r="791">
      <c r="A791" s="194"/>
      <c r="R791" s="172"/>
    </row>
    <row r="792">
      <c r="A792" s="194"/>
      <c r="R792" s="172"/>
    </row>
    <row r="793">
      <c r="A793" s="194"/>
      <c r="R793" s="172"/>
    </row>
    <row r="794">
      <c r="A794" s="194"/>
      <c r="R794" s="172"/>
    </row>
    <row r="795">
      <c r="A795" s="194"/>
      <c r="R795" s="172"/>
    </row>
    <row r="796">
      <c r="A796" s="194"/>
      <c r="R796" s="172"/>
    </row>
    <row r="797">
      <c r="A797" s="194"/>
      <c r="R797" s="172"/>
    </row>
    <row r="798">
      <c r="A798" s="194"/>
      <c r="R798" s="172"/>
    </row>
    <row r="799">
      <c r="A799" s="194"/>
      <c r="R799" s="172"/>
    </row>
    <row r="800">
      <c r="A800" s="194"/>
      <c r="R800" s="172"/>
    </row>
    <row r="801">
      <c r="A801" s="194"/>
      <c r="R801" s="172"/>
    </row>
    <row r="802">
      <c r="A802" s="194"/>
      <c r="R802" s="172"/>
    </row>
    <row r="803">
      <c r="A803" s="194"/>
      <c r="R803" s="172"/>
    </row>
    <row r="804">
      <c r="A804" s="194"/>
      <c r="R804" s="172"/>
    </row>
    <row r="805">
      <c r="A805" s="194"/>
      <c r="R805" s="172"/>
    </row>
    <row r="806">
      <c r="A806" s="194"/>
      <c r="R806" s="172"/>
    </row>
    <row r="807">
      <c r="A807" s="194"/>
      <c r="R807" s="172"/>
    </row>
    <row r="808">
      <c r="A808" s="194"/>
      <c r="R808" s="172"/>
    </row>
    <row r="809">
      <c r="A809" s="194"/>
      <c r="R809" s="172"/>
    </row>
    <row r="810">
      <c r="A810" s="194"/>
      <c r="R810" s="172"/>
    </row>
    <row r="811">
      <c r="A811" s="194"/>
      <c r="R811" s="172"/>
    </row>
    <row r="812">
      <c r="A812" s="194"/>
      <c r="R812" s="172"/>
    </row>
    <row r="813">
      <c r="A813" s="194"/>
      <c r="R813" s="172"/>
    </row>
    <row r="814">
      <c r="A814" s="194"/>
      <c r="R814" s="172"/>
    </row>
    <row r="815">
      <c r="A815" s="194"/>
      <c r="R815" s="172"/>
    </row>
    <row r="816">
      <c r="A816" s="194"/>
      <c r="R816" s="172"/>
    </row>
    <row r="817">
      <c r="A817" s="194"/>
      <c r="R817" s="172"/>
    </row>
    <row r="818">
      <c r="A818" s="194"/>
      <c r="R818" s="172"/>
    </row>
    <row r="819">
      <c r="A819" s="194"/>
      <c r="R819" s="172"/>
    </row>
    <row r="820">
      <c r="A820" s="194"/>
      <c r="R820" s="172"/>
    </row>
    <row r="821">
      <c r="A821" s="194"/>
      <c r="R821" s="172"/>
    </row>
    <row r="822">
      <c r="A822" s="194"/>
      <c r="R822" s="172"/>
    </row>
    <row r="823">
      <c r="A823" s="194"/>
      <c r="R823" s="172"/>
    </row>
    <row r="824">
      <c r="A824" s="194"/>
      <c r="R824" s="172"/>
    </row>
    <row r="825">
      <c r="A825" s="194"/>
      <c r="R825" s="172"/>
    </row>
    <row r="826">
      <c r="A826" s="194"/>
      <c r="R826" s="172"/>
    </row>
    <row r="827">
      <c r="A827" s="194"/>
      <c r="R827" s="172"/>
    </row>
    <row r="828">
      <c r="A828" s="194"/>
      <c r="R828" s="172"/>
    </row>
    <row r="829">
      <c r="A829" s="194"/>
      <c r="R829" s="172"/>
    </row>
    <row r="830">
      <c r="A830" s="194"/>
      <c r="R830" s="172"/>
    </row>
    <row r="831">
      <c r="A831" s="194"/>
      <c r="R831" s="172"/>
    </row>
    <row r="832">
      <c r="A832" s="194"/>
      <c r="R832" s="172"/>
    </row>
    <row r="833">
      <c r="A833" s="194"/>
      <c r="R833" s="172"/>
    </row>
    <row r="834">
      <c r="A834" s="194"/>
      <c r="R834" s="172"/>
    </row>
    <row r="835">
      <c r="A835" s="194"/>
      <c r="R835" s="172"/>
    </row>
    <row r="836">
      <c r="A836" s="194"/>
      <c r="R836" s="172"/>
    </row>
    <row r="837">
      <c r="A837" s="194"/>
      <c r="R837" s="172"/>
    </row>
    <row r="838">
      <c r="A838" s="194"/>
      <c r="R838" s="172"/>
    </row>
    <row r="839">
      <c r="A839" s="194"/>
      <c r="R839" s="172"/>
    </row>
    <row r="840">
      <c r="A840" s="194"/>
      <c r="R840" s="172"/>
    </row>
    <row r="841">
      <c r="A841" s="194"/>
      <c r="R841" s="172"/>
    </row>
    <row r="842">
      <c r="A842" s="194"/>
      <c r="R842" s="172"/>
    </row>
    <row r="843">
      <c r="A843" s="194"/>
      <c r="R843" s="172"/>
    </row>
    <row r="844">
      <c r="A844" s="194"/>
      <c r="R844" s="172"/>
    </row>
    <row r="845">
      <c r="A845" s="194"/>
      <c r="R845" s="172"/>
    </row>
    <row r="846">
      <c r="A846" s="194"/>
      <c r="R846" s="172"/>
    </row>
    <row r="847">
      <c r="A847" s="194"/>
      <c r="R847" s="172"/>
    </row>
    <row r="848">
      <c r="A848" s="194"/>
      <c r="R848" s="172"/>
    </row>
    <row r="849">
      <c r="A849" s="194"/>
      <c r="R849" s="172"/>
    </row>
    <row r="850">
      <c r="A850" s="194"/>
      <c r="R850" s="172"/>
    </row>
    <row r="851">
      <c r="A851" s="194"/>
      <c r="R851" s="172"/>
    </row>
    <row r="852">
      <c r="A852" s="194"/>
      <c r="R852" s="172"/>
    </row>
    <row r="853">
      <c r="A853" s="194"/>
      <c r="R853" s="172"/>
    </row>
    <row r="854">
      <c r="A854" s="194"/>
      <c r="R854" s="172"/>
    </row>
    <row r="855">
      <c r="A855" s="194"/>
      <c r="R855" s="172"/>
    </row>
    <row r="856">
      <c r="A856" s="194"/>
      <c r="R856" s="172"/>
    </row>
    <row r="857">
      <c r="A857" s="194"/>
      <c r="R857" s="172"/>
    </row>
    <row r="858">
      <c r="A858" s="194"/>
      <c r="R858" s="172"/>
    </row>
    <row r="859">
      <c r="A859" s="194"/>
      <c r="R859" s="172"/>
    </row>
    <row r="860">
      <c r="A860" s="194"/>
      <c r="R860" s="172"/>
    </row>
    <row r="861">
      <c r="A861" s="194"/>
      <c r="R861" s="172"/>
    </row>
    <row r="862">
      <c r="A862" s="194"/>
      <c r="R862" s="172"/>
    </row>
    <row r="863">
      <c r="A863" s="194"/>
      <c r="R863" s="172"/>
    </row>
    <row r="864">
      <c r="A864" s="194"/>
      <c r="R864" s="172"/>
    </row>
    <row r="865">
      <c r="A865" s="194"/>
      <c r="R865" s="172"/>
    </row>
    <row r="866">
      <c r="A866" s="194"/>
      <c r="R866" s="172"/>
    </row>
    <row r="867">
      <c r="A867" s="194"/>
      <c r="R867" s="172"/>
    </row>
    <row r="868">
      <c r="A868" s="194"/>
      <c r="R868" s="172"/>
    </row>
    <row r="869">
      <c r="A869" s="194"/>
      <c r="R869" s="172"/>
    </row>
    <row r="870">
      <c r="A870" s="194"/>
      <c r="R870" s="172"/>
    </row>
    <row r="871">
      <c r="A871" s="194"/>
      <c r="R871" s="172"/>
    </row>
    <row r="872">
      <c r="A872" s="194"/>
      <c r="R872" s="172"/>
    </row>
    <row r="873">
      <c r="A873" s="194"/>
      <c r="R873" s="172"/>
    </row>
    <row r="874">
      <c r="A874" s="194"/>
      <c r="R874" s="172"/>
    </row>
    <row r="875">
      <c r="A875" s="194"/>
      <c r="R875" s="172"/>
    </row>
    <row r="876">
      <c r="A876" s="194"/>
      <c r="R876" s="172"/>
    </row>
    <row r="877">
      <c r="A877" s="194"/>
      <c r="R877" s="172"/>
    </row>
    <row r="878">
      <c r="A878" s="194"/>
      <c r="R878" s="172"/>
    </row>
    <row r="879">
      <c r="A879" s="194"/>
      <c r="R879" s="172"/>
    </row>
    <row r="880">
      <c r="A880" s="194"/>
      <c r="R880" s="172"/>
    </row>
    <row r="881">
      <c r="A881" s="194"/>
      <c r="R881" s="172"/>
    </row>
    <row r="882">
      <c r="A882" s="194"/>
      <c r="R882" s="172"/>
    </row>
    <row r="883">
      <c r="A883" s="194"/>
      <c r="R883" s="172"/>
    </row>
    <row r="884">
      <c r="A884" s="194"/>
      <c r="R884" s="172"/>
    </row>
    <row r="885">
      <c r="A885" s="194"/>
      <c r="R885" s="172"/>
    </row>
    <row r="886">
      <c r="A886" s="194"/>
      <c r="R886" s="172"/>
    </row>
    <row r="887">
      <c r="A887" s="194"/>
      <c r="R887" s="172"/>
    </row>
    <row r="888">
      <c r="A888" s="194"/>
      <c r="R888" s="172"/>
    </row>
    <row r="889">
      <c r="A889" s="194"/>
      <c r="R889" s="172"/>
    </row>
    <row r="890">
      <c r="A890" s="194"/>
      <c r="R890" s="172"/>
    </row>
    <row r="891">
      <c r="A891" s="194"/>
      <c r="R891" s="172"/>
    </row>
    <row r="892">
      <c r="A892" s="194"/>
      <c r="R892" s="172"/>
    </row>
    <row r="893">
      <c r="A893" s="194"/>
      <c r="R893" s="172"/>
    </row>
    <row r="894">
      <c r="A894" s="194"/>
      <c r="R894" s="172"/>
    </row>
    <row r="895">
      <c r="A895" s="194"/>
      <c r="R895" s="172"/>
    </row>
    <row r="896">
      <c r="A896" s="194"/>
      <c r="R896" s="172"/>
    </row>
    <row r="897">
      <c r="A897" s="194"/>
      <c r="R897" s="172"/>
    </row>
    <row r="898">
      <c r="A898" s="194"/>
      <c r="R898" s="172"/>
    </row>
    <row r="899">
      <c r="A899" s="194"/>
      <c r="R899" s="172"/>
    </row>
    <row r="900">
      <c r="A900" s="194"/>
      <c r="R900" s="172"/>
    </row>
    <row r="901">
      <c r="A901" s="194"/>
      <c r="R901" s="172"/>
    </row>
    <row r="902">
      <c r="A902" s="194"/>
      <c r="R902" s="172"/>
    </row>
    <row r="903">
      <c r="A903" s="194"/>
      <c r="R903" s="172"/>
    </row>
    <row r="904">
      <c r="A904" s="194"/>
      <c r="R904" s="172"/>
    </row>
    <row r="905">
      <c r="A905" s="194"/>
      <c r="R905" s="172"/>
    </row>
    <row r="906">
      <c r="A906" s="194"/>
      <c r="R906" s="172"/>
    </row>
    <row r="907">
      <c r="A907" s="194"/>
      <c r="R907" s="172"/>
    </row>
    <row r="908">
      <c r="A908" s="194"/>
      <c r="R908" s="172"/>
    </row>
    <row r="909">
      <c r="A909" s="194"/>
      <c r="R909" s="172"/>
    </row>
    <row r="910">
      <c r="A910" s="194"/>
      <c r="R910" s="172"/>
    </row>
    <row r="911">
      <c r="A911" s="194"/>
      <c r="R911" s="172"/>
    </row>
    <row r="912">
      <c r="A912" s="194"/>
      <c r="R912" s="172"/>
    </row>
    <row r="913">
      <c r="A913" s="194"/>
      <c r="R913" s="172"/>
    </row>
    <row r="914">
      <c r="A914" s="194"/>
      <c r="R914" s="172"/>
    </row>
    <row r="915">
      <c r="A915" s="194"/>
      <c r="R915" s="172"/>
    </row>
    <row r="916">
      <c r="A916" s="194"/>
      <c r="R916" s="172"/>
    </row>
    <row r="917">
      <c r="A917" s="194"/>
      <c r="R917" s="172"/>
    </row>
    <row r="918">
      <c r="A918" s="194"/>
      <c r="R918" s="172"/>
    </row>
    <row r="919">
      <c r="A919" s="194"/>
      <c r="R919" s="172"/>
    </row>
    <row r="920">
      <c r="A920" s="194"/>
      <c r="R920" s="172"/>
    </row>
    <row r="921">
      <c r="A921" s="194"/>
      <c r="R921" s="172"/>
    </row>
    <row r="922">
      <c r="A922" s="194"/>
      <c r="R922" s="172"/>
    </row>
    <row r="923">
      <c r="A923" s="194"/>
      <c r="R923" s="172"/>
    </row>
    <row r="924">
      <c r="A924" s="194"/>
      <c r="R924" s="172"/>
    </row>
    <row r="925">
      <c r="A925" s="194"/>
      <c r="R925" s="172"/>
    </row>
    <row r="926">
      <c r="A926" s="194"/>
      <c r="R926" s="172"/>
    </row>
    <row r="927">
      <c r="A927" s="194"/>
      <c r="R927" s="172"/>
    </row>
    <row r="928">
      <c r="A928" s="194"/>
      <c r="R928" s="172"/>
    </row>
    <row r="929">
      <c r="A929" s="194"/>
      <c r="R929" s="172"/>
    </row>
    <row r="930">
      <c r="A930" s="194"/>
      <c r="R930" s="172"/>
    </row>
    <row r="931">
      <c r="A931" s="194"/>
      <c r="R931" s="172"/>
    </row>
    <row r="932">
      <c r="A932" s="194"/>
      <c r="R932" s="172"/>
    </row>
    <row r="933">
      <c r="A933" s="194"/>
      <c r="R933" s="172"/>
    </row>
    <row r="934">
      <c r="A934" s="194"/>
      <c r="R934" s="172"/>
    </row>
    <row r="935">
      <c r="A935" s="194"/>
      <c r="R935" s="172"/>
    </row>
    <row r="936">
      <c r="A936" s="194"/>
      <c r="R936" s="172"/>
    </row>
    <row r="937">
      <c r="A937" s="194"/>
      <c r="R937" s="172"/>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1" priority="2">
      <formula>E$3&gt;0</formula>
    </cfRule>
  </conditionalFormatting>
  <dataValidations>
    <dataValidation type="list" allowBlank="1" showInputMessage="1" showErrorMessage="1" prompt="Click and enter a value from the list of items" sqref="C11:C19 C24:C58">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195" t="s">
        <v>105</v>
      </c>
      <c r="C1" s="196" t="s">
        <v>106</v>
      </c>
      <c r="E1" s="6"/>
      <c r="F1" s="197"/>
      <c r="G1" s="197"/>
      <c r="H1" s="197"/>
      <c r="I1" s="197"/>
      <c r="J1" s="197"/>
      <c r="K1" s="197"/>
      <c r="L1" s="198" t="s">
        <v>107</v>
      </c>
      <c r="P1" s="199">
        <f>SUM(M3-Q3)</f>
        <v>432.75</v>
      </c>
      <c r="Q1" s="6"/>
      <c r="R1" s="197"/>
    </row>
    <row r="2">
      <c r="E2" s="6"/>
      <c r="F2" s="197"/>
      <c r="G2" s="197"/>
      <c r="H2" s="197"/>
      <c r="I2" s="197"/>
      <c r="J2" s="197"/>
      <c r="K2" s="197"/>
      <c r="L2" s="56"/>
      <c r="M2" s="24"/>
      <c r="N2" s="24"/>
      <c r="O2" s="24"/>
      <c r="P2" s="24"/>
      <c r="Q2" s="25"/>
      <c r="R2" s="197"/>
    </row>
    <row r="3">
      <c r="A3" s="200" t="s">
        <v>108</v>
      </c>
      <c r="B3" s="201" t="s">
        <v>109</v>
      </c>
      <c r="C3" s="202" t="s">
        <v>110</v>
      </c>
      <c r="D3" s="52"/>
      <c r="E3" s="203" t="s">
        <v>111</v>
      </c>
      <c r="F3" s="197"/>
      <c r="G3" s="197"/>
      <c r="H3" s="204" t="s">
        <v>112</v>
      </c>
      <c r="I3" s="197"/>
      <c r="J3" s="204" t="s">
        <v>113</v>
      </c>
      <c r="K3" s="197"/>
      <c r="L3" s="205" t="s">
        <v>114</v>
      </c>
      <c r="M3" s="206">
        <f>SUM(M5:M100)</f>
        <v>732.75</v>
      </c>
      <c r="N3" s="207"/>
      <c r="O3" s="208"/>
      <c r="P3" s="209" t="s">
        <v>50</v>
      </c>
      <c r="Q3" s="210">
        <f>SUM(Q5:Q100)</f>
        <v>300</v>
      </c>
      <c r="R3" s="197"/>
    </row>
    <row r="4">
      <c r="A4" s="24"/>
      <c r="B4" s="57"/>
      <c r="C4" s="211" t="s">
        <v>65</v>
      </c>
      <c r="D4" s="211" t="s">
        <v>115</v>
      </c>
      <c r="E4" s="148"/>
      <c r="F4" s="204" t="s">
        <v>116</v>
      </c>
      <c r="G4" s="197"/>
      <c r="H4" s="212">
        <f t="array" ref="H4:H5">UNIQUE($F$5:$F$99)</f>
        <v>0</v>
      </c>
      <c r="I4" s="204" t="s">
        <v>117</v>
      </c>
      <c r="J4" s="213">
        <f t="array" ref="J4:J5">UNIQUE($G$5:$G$99)</f>
        <v>0</v>
      </c>
      <c r="K4" s="197"/>
      <c r="L4" s="214" t="s">
        <v>65</v>
      </c>
      <c r="M4" s="215"/>
      <c r="N4" s="216"/>
      <c r="O4" s="217"/>
      <c r="P4" s="218" t="s">
        <v>118</v>
      </c>
      <c r="Q4" s="219"/>
      <c r="R4" s="197"/>
    </row>
    <row r="5">
      <c r="A5" s="220">
        <v>44460.0</v>
      </c>
      <c r="B5" s="221" t="s">
        <v>119</v>
      </c>
      <c r="C5" s="17" t="s">
        <v>84</v>
      </c>
      <c r="D5" s="17" t="s">
        <v>85</v>
      </c>
      <c r="E5" s="222">
        <v>250.0</v>
      </c>
      <c r="F5" s="223">
        <f t="shared" ref="F5:F200" si="1">if(AND($C5="-",$D5="-",$E5&gt;0),$B5,0)</f>
        <v>0</v>
      </c>
      <c r="G5" s="223">
        <f t="shared" ref="G5:G200" si="2">if(AND($C5="-",$D5="-",$E5&lt;0),$B5,0)</f>
        <v>0</v>
      </c>
      <c r="H5" s="197" t="s">
        <v>120</v>
      </c>
      <c r="I5" s="204">
        <v>1.0</v>
      </c>
      <c r="J5" s="204" t="s">
        <v>121</v>
      </c>
      <c r="K5" s="197" t="str">
        <f t="array" ref="K5">IFERROR(INDEX(IncomeExpenditure!$A$8:$A$18,SMALL(IF(NOT(ISBLANK(IncomeExpenditure!$A$8:$A$18)),ROW(IncomeExpenditure!$A$8:$A$18)),ROW(1:1))-(MATCH("Income", IncomeExpenditure!A:A,0)+2),1),if(ISNUMBER(K4),K4+1,1))</f>
        <v>Early Booking Income</v>
      </c>
      <c r="L5" s="224" t="str">
        <f t="shared" ref="L5:L200" si="3">IFERROR(IF(ISNUMBER(K5),LOOKUP(K5,$I$5:$I$99,$H$5:$H$99),K5),"")</f>
        <v>Early Booking Income</v>
      </c>
      <c r="M5" s="225">
        <f t="shared" ref="M5:M200" si="4">IF($L5="",0,IF(ISNUMBER(K5),sumif($B$5:$B$100,$L5,$E$5:$E$100),sumif($C$5:$C$100,$L5,$E$5:$E$100)))</f>
        <v>0</v>
      </c>
      <c r="N5" s="197" t="str">
        <f t="array" ref="N5">IFERROR(INDEX(IncomeExpenditure!$A$24:$A$57,SMALL(IF(NOT(ISBLANK(IncomeExpenditure!$A$24:$A$57))=TRUE,ROW(IncomeExpenditure!$A$24:$A$57)),ROW(1:1))-(MATCH("Expenditure", IncomeExpenditure!A:A,0)+2),1),if(ISNUMBER(N4),N4+1,1))</f>
        <v>Campsite Buildings</v>
      </c>
      <c r="O5" s="77"/>
      <c r="P5" s="226" t="str">
        <f t="shared" ref="P5:P200" si="5">IFERROR(IF(ISNUMBER(N5),LOOKUP(N5,$I$5:$I$99,$J$5:$J$99),N5),"")</f>
        <v>Campsite Buildings</v>
      </c>
      <c r="Q5" s="227">
        <f t="shared" ref="Q5:Q200" si="6">IF($P5="",0,IF($R5&lt;0,$R5*-1,$R5))</f>
        <v>0</v>
      </c>
      <c r="R5" s="197">
        <f t="shared" ref="R5:R100" si="7">IF(ISNUMBER(N5),sumif($B$5:$B$100,$P5,$E$5:$E$100),sumif($D$5:$D$100,$P5,$E$5:$E$100))</f>
        <v>0</v>
      </c>
    </row>
    <row r="6">
      <c r="A6" s="220">
        <v>44460.0</v>
      </c>
      <c r="B6" s="221" t="s">
        <v>122</v>
      </c>
      <c r="C6" s="17" t="s">
        <v>85</v>
      </c>
      <c r="D6" s="17" t="s">
        <v>89</v>
      </c>
      <c r="E6" s="222">
        <v>250.0</v>
      </c>
      <c r="F6" s="223">
        <f t="shared" si="1"/>
        <v>0</v>
      </c>
      <c r="G6" s="223">
        <f t="shared" si="2"/>
        <v>0</v>
      </c>
      <c r="H6" s="197"/>
      <c r="I6" s="204">
        <v>2.0</v>
      </c>
      <c r="J6" s="204"/>
      <c r="K6" s="197" t="str">
        <f t="array" ref="K6">IFERROR(INDEX(IncomeExpenditure!$A$8:$A$18,SMALL(IF(NOT(ISBLANK(IncomeExpenditure!$A$8:$A$18)),ROW(IncomeExpenditure!$A$8:$A$18)),ROW(2:2))-(MATCH("Income", IncomeExpenditure!A:A,0)+2),1),if(ISNUMBER(K5),K5+1,1))</f>
        <v>Normal Booking Income</v>
      </c>
      <c r="L6" s="224" t="str">
        <f t="shared" si="3"/>
        <v>Normal Booking Income</v>
      </c>
      <c r="M6" s="225">
        <f t="shared" si="4"/>
        <v>0</v>
      </c>
      <c r="N6" s="197" t="str">
        <f t="array" ref="N6">IFERROR(INDEX(IncomeExpenditure!$A$24:$A$57,SMALL(IF(NOT(ISBLANK(IncomeExpenditure!$A$24:$A$57))=TRUE,ROW(IncomeExpenditure!$A$24:$A$57)),ROW(2:2))-(MATCH("Expenditure", IncomeExpenditure!A:A,0)+2),1),if(ISNUMBER(N5),N5+1,1))</f>
        <v>Coach Hire</v>
      </c>
      <c r="O6" s="77"/>
      <c r="P6" s="226" t="str">
        <f t="shared" si="5"/>
        <v>Coach Hire</v>
      </c>
      <c r="Q6" s="227">
        <f t="shared" si="6"/>
        <v>250</v>
      </c>
      <c r="R6" s="197">
        <f t="shared" si="7"/>
        <v>250</v>
      </c>
    </row>
    <row r="7">
      <c r="A7" s="220">
        <v>44481.0</v>
      </c>
      <c r="B7" s="221" t="s">
        <v>120</v>
      </c>
      <c r="C7" s="17" t="s">
        <v>85</v>
      </c>
      <c r="D7" s="17" t="s">
        <v>85</v>
      </c>
      <c r="E7" s="222">
        <v>482.75</v>
      </c>
      <c r="F7" s="223" t="str">
        <f t="shared" si="1"/>
        <v>Example with no Category</v>
      </c>
      <c r="G7" s="223">
        <f t="shared" si="2"/>
        <v>0</v>
      </c>
      <c r="H7" s="197"/>
      <c r="I7" s="204">
        <v>3.0</v>
      </c>
      <c r="J7" s="204"/>
      <c r="K7" s="197" t="str">
        <f t="array" ref="K7">IFERROR(INDEX(IncomeExpenditure!$A$8:$A$18,SMALL(IF(NOT(ISBLANK(IncomeExpenditure!$A$8:$A$18)),ROW(IncomeExpenditure!$A$8:$A$18)),ROW(3:3))-(MATCH("Income", IncomeExpenditure!A:A,0)+2),1),if(ISNUMBER(K6),K6+1,1))</f>
        <v>Late Booking Income</v>
      </c>
      <c r="L7" s="224" t="str">
        <f t="shared" si="3"/>
        <v>Late Booking Income</v>
      </c>
      <c r="M7" s="225">
        <f t="shared" si="4"/>
        <v>0</v>
      </c>
      <c r="N7" s="197" t="str">
        <f t="array" ref="N7">IFERROR(INDEX(IncomeExpenditure!$A$24:$A$57,SMALL(IF(NOT(ISBLANK(IncomeExpenditure!$A$24:$A$57))=TRUE,ROW(IncomeExpenditure!$A$24:$A$57)),ROW(3:3))-(MATCH("Expenditure", IncomeExpenditure!A:A,0)+2),1),if(ISNUMBER(N6),N6+1,1))</f>
        <v>Minibus Hire</v>
      </c>
      <c r="O7" s="77"/>
      <c r="P7" s="226" t="str">
        <f t="shared" si="5"/>
        <v>Minibus Hire</v>
      </c>
      <c r="Q7" s="227">
        <f t="shared" si="6"/>
        <v>0</v>
      </c>
      <c r="R7" s="197">
        <f t="shared" si="7"/>
        <v>0</v>
      </c>
    </row>
    <row r="8">
      <c r="A8" s="220">
        <v>44756.0</v>
      </c>
      <c r="B8" s="221" t="s">
        <v>121</v>
      </c>
      <c r="C8" s="17" t="s">
        <v>85</v>
      </c>
      <c r="D8" s="17" t="s">
        <v>85</v>
      </c>
      <c r="E8" s="222">
        <v>-50.0</v>
      </c>
      <c r="F8" s="223">
        <f t="shared" si="1"/>
        <v>0</v>
      </c>
      <c r="G8" s="223" t="str">
        <f t="shared" si="2"/>
        <v>Example no Catergory Expense</v>
      </c>
      <c r="H8" s="197"/>
      <c r="I8" s="204">
        <v>4.0</v>
      </c>
      <c r="J8" s="204"/>
      <c r="K8" s="197" t="str">
        <f t="array" ref="K8">IFERROR(INDEX(IncomeExpenditure!$A$8:$A$18,SMALL(IF(NOT(ISBLANK(IncomeExpenditure!$A$8:$A$18)),ROW(IncomeExpenditure!$A$8:$A$18)),ROW(4:4))-(MATCH("Income", IncomeExpenditure!A:A,0)+2),1),if(ISNUMBER(K7),K7+1,1))</f>
        <v>Indoor Accommodation</v>
      </c>
      <c r="L8" s="224" t="str">
        <f t="shared" si="3"/>
        <v>Indoor Accommodation</v>
      </c>
      <c r="M8" s="225">
        <f t="shared" si="4"/>
        <v>0</v>
      </c>
      <c r="N8" s="197" t="str">
        <f t="array" ref="N8">IFERROR(INDEX(IncomeExpenditure!$A$24:$A$57,SMALL(IF(NOT(ISBLANK(IncomeExpenditure!$A$24:$A$57))=TRUE,ROW(IncomeExpenditure!$A$24:$A$57)),ROW(4:4))-(MATCH("Expenditure", IncomeExpenditure!A:A,0)+2),1),if(ISNUMBER(N7),N7+1,1))</f>
        <v>Ceileigh</v>
      </c>
      <c r="O8" s="77"/>
      <c r="P8" s="226" t="str">
        <f t="shared" si="5"/>
        <v>Ceileigh</v>
      </c>
      <c r="Q8" s="227">
        <f t="shared" si="6"/>
        <v>0</v>
      </c>
      <c r="R8" s="197">
        <f t="shared" si="7"/>
        <v>0</v>
      </c>
    </row>
    <row r="9">
      <c r="A9" s="220"/>
      <c r="B9" s="228"/>
      <c r="C9" s="17" t="s">
        <v>85</v>
      </c>
      <c r="D9" s="17" t="s">
        <v>85</v>
      </c>
      <c r="E9" s="222">
        <v>0.0</v>
      </c>
      <c r="F9" s="223">
        <f t="shared" si="1"/>
        <v>0</v>
      </c>
      <c r="G9" s="223">
        <f t="shared" si="2"/>
        <v>0</v>
      </c>
      <c r="H9" s="197"/>
      <c r="I9" s="204">
        <v>5.0</v>
      </c>
      <c r="J9" s="204"/>
      <c r="K9" s="197" t="str">
        <f t="array" ref="K9">IFERROR(INDEX(IncomeExpenditure!$A$8:$A$18,SMALL(IF(NOT(ISBLANK(IncomeExpenditure!$A$8:$A$18)),ROW(IncomeExpenditure!$A$8:$A$18)),ROW(5:5))-(MATCH("Income", IncomeExpenditure!A:A,0)+2),1),if(ISNUMBER(K8),K8+1,1))</f>
        <v>Merchandise</v>
      </c>
      <c r="L9" s="224" t="str">
        <f t="shared" si="3"/>
        <v>Merchandise</v>
      </c>
      <c r="M9" s="225">
        <f t="shared" si="4"/>
        <v>0</v>
      </c>
      <c r="N9" s="197" t="str">
        <f t="array" ref="N9">IFERROR(INDEX(IncomeExpenditure!$A$24:$A$57,SMALL(IF(NOT(ISBLANK(IncomeExpenditure!$A$24:$A$57))=TRUE,ROW(IncomeExpenditure!$A$24:$A$57)),ROW(5:5))-(MATCH("Expenditure", IncomeExpenditure!A:A,0)+2),1),if(ISNUMBER(N8),N8+1,1))</f>
        <v>Silent Disco</v>
      </c>
      <c r="O9" s="77"/>
      <c r="P9" s="226" t="str">
        <f t="shared" si="5"/>
        <v>Silent Disco</v>
      </c>
      <c r="Q9" s="227">
        <f t="shared" si="6"/>
        <v>0</v>
      </c>
      <c r="R9" s="197">
        <f t="shared" si="7"/>
        <v>0</v>
      </c>
    </row>
    <row r="10">
      <c r="A10" s="220"/>
      <c r="B10" s="228"/>
      <c r="C10" s="17" t="s">
        <v>85</v>
      </c>
      <c r="D10" s="17" t="s">
        <v>85</v>
      </c>
      <c r="E10" s="222">
        <v>0.0</v>
      </c>
      <c r="F10" s="223">
        <f t="shared" si="1"/>
        <v>0</v>
      </c>
      <c r="G10" s="223">
        <f t="shared" si="2"/>
        <v>0</v>
      </c>
      <c r="H10" s="197"/>
      <c r="I10" s="204">
        <v>6.0</v>
      </c>
      <c r="J10" s="204"/>
      <c r="K10" s="197" t="str">
        <f t="array" ref="K10">IFERROR(INDEX(IncomeExpenditure!$A$8:$A$18,SMALL(IF(NOT(ISBLANK(IncomeExpenditure!$A$8:$A$18)),ROW(IncomeExpenditure!$A$8:$A$18)),ROW(6:6))-(MATCH("Income", IncomeExpenditure!A:A,0)+2),1),if(ISNUMBER(K9),K9+1,1))</f>
        <v>Fundraising</v>
      </c>
      <c r="L10" s="224" t="str">
        <f t="shared" si="3"/>
        <v>Fundraising</v>
      </c>
      <c r="M10" s="225">
        <f t="shared" si="4"/>
        <v>0</v>
      </c>
      <c r="N10" s="197" t="str">
        <f t="array" ref="N10">IFERROR(INDEX(IncomeExpenditure!$A$24:$A$57,SMALL(IF(NOT(ISBLANK(IncomeExpenditure!$A$24:$A$57))=TRUE,ROW(IncomeExpenditure!$A$24:$A$57)),ROW(6:6))-(MATCH("Expenditure", IncomeExpenditure!A:A,0)+2),1),if(ISNUMBER(N9),N9+1,1))</f>
        <v>Badges</v>
      </c>
      <c r="O10" s="77"/>
      <c r="P10" s="226" t="str">
        <f t="shared" si="5"/>
        <v>Badges</v>
      </c>
      <c r="Q10" s="227">
        <f t="shared" si="6"/>
        <v>0</v>
      </c>
      <c r="R10" s="197">
        <f t="shared" si="7"/>
        <v>0</v>
      </c>
    </row>
    <row r="11">
      <c r="A11" s="220"/>
      <c r="B11" s="228"/>
      <c r="C11" s="17" t="s">
        <v>85</v>
      </c>
      <c r="D11" s="17" t="s">
        <v>85</v>
      </c>
      <c r="E11" s="222">
        <v>0.0</v>
      </c>
      <c r="F11" s="223">
        <f t="shared" si="1"/>
        <v>0</v>
      </c>
      <c r="G11" s="223">
        <f t="shared" si="2"/>
        <v>0</v>
      </c>
      <c r="H11" s="197"/>
      <c r="I11" s="204">
        <v>7.0</v>
      </c>
      <c r="J11" s="204"/>
      <c r="K11" s="197" t="str">
        <f t="array" ref="K11">IFERROR(INDEX(IncomeExpenditure!$A$8:$A$18,SMALL(IF(NOT(ISBLANK(IncomeExpenditure!$A$8:$A$18)),ROW(IncomeExpenditure!$A$8:$A$18)),ROW(7:7))-(MATCH("Income", IncomeExpenditure!A:A,0)+2),1),if(ISNUMBER(K10),K10+1,1))</f>
        <v>Grant</v>
      </c>
      <c r="L11" s="224" t="str">
        <f t="shared" si="3"/>
        <v>Grant</v>
      </c>
      <c r="M11" s="225">
        <f t="shared" si="4"/>
        <v>0</v>
      </c>
      <c r="N11" s="197" t="str">
        <f t="array" ref="N11">IFERROR(INDEX(IncomeExpenditure!$A$24:$A$57,SMALL(IF(NOT(ISBLANK(IncomeExpenditure!$A$24:$A$57))=TRUE,ROW(IncomeExpenditure!$A$24:$A$57)),ROW(7:7))-(MATCH("Expenditure", IncomeExpenditure!A:A,0)+2),1),if(ISNUMBER(N10),N10+1,1))</f>
        <v>Neckers</v>
      </c>
      <c r="O11" s="77"/>
      <c r="P11" s="226" t="str">
        <f t="shared" si="5"/>
        <v>Neckers</v>
      </c>
      <c r="Q11" s="227">
        <f t="shared" si="6"/>
        <v>0</v>
      </c>
      <c r="R11" s="197">
        <f t="shared" si="7"/>
        <v>0</v>
      </c>
    </row>
    <row r="12">
      <c r="A12" s="220"/>
      <c r="B12" s="228"/>
      <c r="C12" s="17" t="s">
        <v>85</v>
      </c>
      <c r="D12" s="17" t="s">
        <v>85</v>
      </c>
      <c r="E12" s="222">
        <v>0.0</v>
      </c>
      <c r="F12" s="223">
        <f t="shared" si="1"/>
        <v>0</v>
      </c>
      <c r="G12" s="223">
        <f t="shared" si="2"/>
        <v>0</v>
      </c>
      <c r="H12" s="197"/>
      <c r="I12" s="204">
        <v>8.0</v>
      </c>
      <c r="J12" s="204"/>
      <c r="K12" s="197" t="str">
        <f t="array" ref="K12">IFERROR(INDEX(IncomeExpenditure!$A$8:$A$18,SMALL(IF(NOT(ISBLANK(IncomeExpenditure!$A$8:$A$18)),ROW(IncomeExpenditure!$A$8:$A$18)),ROW(8:8))-(MATCH("Income", IncomeExpenditure!A:A,0)+2),1),if(ISNUMBER(K11),K11+1,1))</f>
        <v>Loan Installment</v>
      </c>
      <c r="L12" s="224" t="str">
        <f t="shared" si="3"/>
        <v>Loan Installment</v>
      </c>
      <c r="M12" s="225">
        <f t="shared" si="4"/>
        <v>250</v>
      </c>
      <c r="N12" s="197" t="str">
        <f t="array" ref="N12">IFERROR(INDEX(IncomeExpenditure!$A$24:$A$57,SMALL(IF(NOT(ISBLANK(IncomeExpenditure!$A$24:$A$57))=TRUE,ROW(IncomeExpenditure!$A$24:$A$57)),ROW(8:8))-(MATCH("Expenditure", IncomeExpenditure!A:A,0)+2),1),if(ISNUMBER(N11),N11+1,1))</f>
        <v>Food</v>
      </c>
      <c r="O12" s="77"/>
      <c r="P12" s="226" t="str">
        <f t="shared" si="5"/>
        <v>Food</v>
      </c>
      <c r="Q12" s="227">
        <f t="shared" si="6"/>
        <v>0</v>
      </c>
      <c r="R12" s="197">
        <f t="shared" si="7"/>
        <v>0</v>
      </c>
    </row>
    <row r="13">
      <c r="A13" s="229"/>
      <c r="B13" s="228"/>
      <c r="C13" s="17" t="s">
        <v>85</v>
      </c>
      <c r="D13" s="17" t="s">
        <v>85</v>
      </c>
      <c r="E13" s="222">
        <v>0.0</v>
      </c>
      <c r="F13" s="223">
        <f t="shared" si="1"/>
        <v>0</v>
      </c>
      <c r="G13" s="223">
        <f t="shared" si="2"/>
        <v>0</v>
      </c>
      <c r="H13" s="197"/>
      <c r="I13" s="204">
        <v>9.0</v>
      </c>
      <c r="J13" s="204"/>
      <c r="K13" s="197">
        <f t="array" ref="K13">IFERROR(INDEX(IncomeExpenditure!$A$8:$A$18,SMALL(IF(NOT(ISBLANK(IncomeExpenditure!$A$8:$A$18)),ROW(IncomeExpenditure!$A$8:$A$18)),ROW(9:9))-(MATCH("Income", IncomeExpenditure!A:A,0)+2),1),if(ISNUMBER(K12),K12+1,1))</f>
        <v>1</v>
      </c>
      <c r="L13" s="224" t="str">
        <f t="shared" si="3"/>
        <v>Example with no Category</v>
      </c>
      <c r="M13" s="225">
        <f t="shared" si="4"/>
        <v>482.75</v>
      </c>
      <c r="N13" s="197" t="str">
        <f t="array" ref="N13">IFERROR(INDEX(IncomeExpenditure!$A$24:$A$57,SMALL(IF(NOT(ISBLANK(IncomeExpenditure!$A$24:$A$57))=TRUE,ROW(IncomeExpenditure!$A$24:$A$57)),ROW(9:9))-(MATCH("Expenditure", IncomeExpenditure!A:A,0)+2),1),if(ISNUMBER(N12),N12+1,1))</f>
        <v>Camping Fees</v>
      </c>
      <c r="O13" s="77"/>
      <c r="P13" s="226" t="str">
        <f t="shared" si="5"/>
        <v>Camping Fees</v>
      </c>
      <c r="Q13" s="227">
        <f t="shared" si="6"/>
        <v>0</v>
      </c>
      <c r="R13" s="197">
        <f t="shared" si="7"/>
        <v>0</v>
      </c>
    </row>
    <row r="14">
      <c r="A14" s="229"/>
      <c r="B14" s="228"/>
      <c r="C14" s="17" t="s">
        <v>85</v>
      </c>
      <c r="D14" s="17" t="s">
        <v>85</v>
      </c>
      <c r="E14" s="222">
        <v>0.0</v>
      </c>
      <c r="F14" s="223">
        <f t="shared" si="1"/>
        <v>0</v>
      </c>
      <c r="G14" s="223">
        <f t="shared" si="2"/>
        <v>0</v>
      </c>
      <c r="H14" s="197"/>
      <c r="I14" s="204">
        <v>10.0</v>
      </c>
      <c r="J14" s="204"/>
      <c r="K14" s="197">
        <f t="array" ref="K14">IFERROR(INDEX(IncomeExpenditure!$A$8:$A$18,SMALL(IF(NOT(ISBLANK(IncomeExpenditure!$A$8:$A$18)),ROW(IncomeExpenditure!$A$8:$A$18)),ROW(10:10))-(MATCH("Income", IncomeExpenditure!A:A,0)+2),1),if(ISNUMBER(K13),K13+1,1))</f>
        <v>2</v>
      </c>
      <c r="L14" s="224" t="str">
        <f t="shared" si="3"/>
        <v/>
      </c>
      <c r="M14" s="225">
        <f t="shared" si="4"/>
        <v>0</v>
      </c>
      <c r="N14" s="197" t="str">
        <f t="array" ref="N14">IFERROR(INDEX(IncomeExpenditure!$A$24:$A$57,SMALL(IF(NOT(ISBLANK(IncomeExpenditure!$A$24:$A$57))=TRUE,ROW(IncomeExpenditure!$A$24:$A$57)),ROW(10:10))-(MATCH("Expenditure", IncomeExpenditure!A:A,0)+2),1),if(ISNUMBER(N13),N13+1,1))</f>
        <v>Camping Fees (Beds)</v>
      </c>
      <c r="O14" s="77"/>
      <c r="P14" s="226" t="str">
        <f t="shared" si="5"/>
        <v>Camping Fees (Beds)</v>
      </c>
      <c r="Q14" s="227">
        <f t="shared" si="6"/>
        <v>0</v>
      </c>
      <c r="R14" s="197">
        <f t="shared" si="7"/>
        <v>0</v>
      </c>
    </row>
    <row r="15">
      <c r="A15" s="229"/>
      <c r="B15" s="230"/>
      <c r="C15" s="17" t="s">
        <v>85</v>
      </c>
      <c r="D15" s="17" t="s">
        <v>85</v>
      </c>
      <c r="E15" s="222">
        <v>0.0</v>
      </c>
      <c r="F15" s="223">
        <f t="shared" si="1"/>
        <v>0</v>
      </c>
      <c r="G15" s="223">
        <f t="shared" si="2"/>
        <v>0</v>
      </c>
      <c r="H15" s="197"/>
      <c r="I15" s="204">
        <v>11.0</v>
      </c>
      <c r="J15" s="204"/>
      <c r="K15" s="197">
        <f t="array" ref="K15">IFERROR(INDEX(IncomeExpenditure!$A$8:$A$18,SMALL(IF(NOT(ISBLANK(IncomeExpenditure!$A$8:$A$18)),ROW(IncomeExpenditure!$A$8:$A$18)),ROW(11:11))-(MATCH("Income", IncomeExpenditure!A:A,0)+2),1),if(ISNUMBER(K14),K14+1,1))</f>
        <v>3</v>
      </c>
      <c r="L15" s="224" t="str">
        <f t="shared" si="3"/>
        <v/>
      </c>
      <c r="M15" s="225">
        <f t="shared" si="4"/>
        <v>0</v>
      </c>
      <c r="N15" s="197" t="str">
        <f t="array" ref="N15">IFERROR(INDEX(IncomeExpenditure!$A$24:$A$57,SMALL(IF(NOT(ISBLANK(IncomeExpenditure!$A$24:$A$57))=TRUE,ROW(IncomeExpenditure!$A$24:$A$57)),ROW(11:11))-(MATCH("Expenditure", IncomeExpenditure!A:A,0)+2),1),if(ISNUMBER(N14),N14+1,1))</f>
        <v>Afternoon Activities</v>
      </c>
      <c r="O15" s="77"/>
      <c r="P15" s="226" t="str">
        <f t="shared" si="5"/>
        <v>Afternoon Activities</v>
      </c>
      <c r="Q15" s="227">
        <f t="shared" si="6"/>
        <v>0</v>
      </c>
      <c r="R15" s="197">
        <f t="shared" si="7"/>
        <v>0</v>
      </c>
    </row>
    <row r="16">
      <c r="A16" s="229"/>
      <c r="B16" s="230"/>
      <c r="C16" s="17" t="s">
        <v>85</v>
      </c>
      <c r="D16" s="17" t="s">
        <v>85</v>
      </c>
      <c r="E16" s="222">
        <v>0.0</v>
      </c>
      <c r="F16" s="223">
        <f t="shared" si="1"/>
        <v>0</v>
      </c>
      <c r="G16" s="223">
        <f t="shared" si="2"/>
        <v>0</v>
      </c>
      <c r="H16" s="197"/>
      <c r="I16" s="204">
        <v>12.0</v>
      </c>
      <c r="J16" s="204"/>
      <c r="K16" s="197">
        <f t="array" ref="K16">IFERROR(INDEX(IncomeExpenditure!$A$8:$A$18,SMALL(IF(NOT(ISBLANK(IncomeExpenditure!$A$8:$A$18)),ROW(IncomeExpenditure!$A$8:$A$18)),ROW(12:12))-(MATCH("Income", IncomeExpenditure!A:A,0)+2),1),if(ISNUMBER(K15),K15+1,1))</f>
        <v>4</v>
      </c>
      <c r="L16" s="224" t="str">
        <f t="shared" si="3"/>
        <v/>
      </c>
      <c r="M16" s="225">
        <f t="shared" si="4"/>
        <v>0</v>
      </c>
      <c r="N16" s="197" t="str">
        <f t="array" ref="N16">IFERROR(INDEX(IncomeExpenditure!$A$24:$A$57,SMALL(IF(NOT(ISBLANK(IncomeExpenditure!$A$24:$A$57))=TRUE,ROW(IncomeExpenditure!$A$24:$A$57)),ROW(12:12))-(MATCH("Expenditure", IncomeExpenditure!A:A,0)+2),1),if(ISNUMBER(N15),N15+1,1))</f>
        <v>Miscellaneous</v>
      </c>
      <c r="O16" s="77"/>
      <c r="P16" s="226" t="str">
        <f t="shared" si="5"/>
        <v>Miscellaneous</v>
      </c>
      <c r="Q16" s="227">
        <f t="shared" si="6"/>
        <v>0</v>
      </c>
      <c r="R16" s="197">
        <f t="shared" si="7"/>
        <v>0</v>
      </c>
    </row>
    <row r="17">
      <c r="A17" s="229"/>
      <c r="B17" s="230"/>
      <c r="C17" s="17" t="s">
        <v>85</v>
      </c>
      <c r="D17" s="17" t="s">
        <v>85</v>
      </c>
      <c r="E17" s="222">
        <v>0.0</v>
      </c>
      <c r="F17" s="223">
        <f t="shared" si="1"/>
        <v>0</v>
      </c>
      <c r="G17" s="223">
        <f t="shared" si="2"/>
        <v>0</v>
      </c>
      <c r="H17" s="197"/>
      <c r="I17" s="204">
        <v>13.0</v>
      </c>
      <c r="J17" s="204"/>
      <c r="K17" s="197">
        <f t="array" ref="K17">IFERROR(INDEX(IncomeExpenditure!$A$8:$A$18,SMALL(IF(NOT(ISBLANK(IncomeExpenditure!$A$8:$A$18)),ROW(IncomeExpenditure!$A$8:$A$18)),ROW(13:13))-(MATCH("Income", IncomeExpenditure!A:A,0)+2),1),if(ISNUMBER(K16),K16+1,1))</f>
        <v>5</v>
      </c>
      <c r="L17" s="224" t="str">
        <f t="shared" si="3"/>
        <v/>
      </c>
      <c r="M17" s="225">
        <f t="shared" si="4"/>
        <v>0</v>
      </c>
      <c r="N17" s="197" t="str">
        <f t="array" ref="N17">IFERROR(INDEX(IncomeExpenditure!$A$24:$A$57,SMALL(IF(NOT(ISBLANK(IncomeExpenditure!$A$24:$A$57))=TRUE,ROW(IncomeExpenditure!$A$24:$A$57)),ROW(13:13))-(MATCH("Expenditure", IncomeExpenditure!A:A,0)+2),1),if(ISNUMBER(N16),N16+1,1))</f>
        <v>Minibus Petrol</v>
      </c>
      <c r="O17" s="77"/>
      <c r="P17" s="226" t="str">
        <f t="shared" si="5"/>
        <v>Minibus Petrol</v>
      </c>
      <c r="Q17" s="227">
        <f t="shared" si="6"/>
        <v>0</v>
      </c>
      <c r="R17" s="197">
        <f t="shared" si="7"/>
        <v>0</v>
      </c>
    </row>
    <row r="18">
      <c r="A18" s="229"/>
      <c r="B18" s="230"/>
      <c r="C18" s="17" t="s">
        <v>85</v>
      </c>
      <c r="D18" s="17" t="s">
        <v>85</v>
      </c>
      <c r="E18" s="222">
        <v>0.0</v>
      </c>
      <c r="F18" s="223">
        <f t="shared" si="1"/>
        <v>0</v>
      </c>
      <c r="G18" s="223">
        <f t="shared" si="2"/>
        <v>0</v>
      </c>
      <c r="H18" s="197"/>
      <c r="I18" s="204">
        <v>14.0</v>
      </c>
      <c r="J18" s="204"/>
      <c r="K18" s="197">
        <f t="array" ref="K18">IFERROR(INDEX(IncomeExpenditure!$A$8:$A$18,SMALL(IF(NOT(ISBLANK(IncomeExpenditure!$A$8:$A$18)),ROW(IncomeExpenditure!$A$8:$A$18)),ROW(14:14))-(MATCH("Income", IncomeExpenditure!A:A,0)+2),1),if(ISNUMBER(K17),K17+1,1))</f>
        <v>6</v>
      </c>
      <c r="L18" s="224" t="str">
        <f t="shared" si="3"/>
        <v/>
      </c>
      <c r="M18" s="225">
        <f t="shared" si="4"/>
        <v>0</v>
      </c>
      <c r="N18" s="197" t="str">
        <f t="array" ref="N18">IFERROR(INDEX(IncomeExpenditure!$A$24:$A$57,SMALL(IF(NOT(ISBLANK(IncomeExpenditure!$A$24:$A$57))=TRUE,ROW(IncomeExpenditure!$A$24:$A$57)),ROW(14:14))-(MATCH("Expenditure", IncomeExpenditure!A:A,0)+2),1),if(ISNUMBER(N17),N17+1,1))</f>
        <v>Expenses Claim</v>
      </c>
      <c r="O18" s="77"/>
      <c r="P18" s="226" t="str">
        <f t="shared" si="5"/>
        <v>Expenses Claim</v>
      </c>
      <c r="Q18" s="227">
        <f t="shared" si="6"/>
        <v>0</v>
      </c>
      <c r="R18" s="197">
        <f t="shared" si="7"/>
        <v>0</v>
      </c>
    </row>
    <row r="19">
      <c r="A19" s="229"/>
      <c r="B19" s="230"/>
      <c r="C19" s="17" t="s">
        <v>85</v>
      </c>
      <c r="D19" s="17" t="s">
        <v>85</v>
      </c>
      <c r="E19" s="222">
        <v>0.0</v>
      </c>
      <c r="F19" s="223">
        <f t="shared" si="1"/>
        <v>0</v>
      </c>
      <c r="G19" s="223">
        <f t="shared" si="2"/>
        <v>0</v>
      </c>
      <c r="H19" s="197"/>
      <c r="I19" s="204">
        <v>15.0</v>
      </c>
      <c r="J19" s="204"/>
      <c r="K19" s="197">
        <f t="array" ref="K19">IFERROR(INDEX(IncomeExpenditure!$A$8:$A$18,SMALL(IF(NOT(ISBLANK(IncomeExpenditure!$A$8:$A$18)),ROW(IncomeExpenditure!$A$8:$A$18)),ROW(15:15))-(MATCH("Income", IncomeExpenditure!A:A,0)+2),1),if(ISNUMBER(K18),K18+1,1))</f>
        <v>7</v>
      </c>
      <c r="L19" s="224" t="str">
        <f t="shared" si="3"/>
        <v/>
      </c>
      <c r="M19" s="225">
        <f t="shared" si="4"/>
        <v>0</v>
      </c>
      <c r="N19" s="197" t="str">
        <f t="array" ref="N19">IFERROR(INDEX(IncomeExpenditure!$A$24:$A$57,SMALL(IF(NOT(ISBLANK(IncomeExpenditure!$A$24:$A$57))=TRUE,ROW(IncomeExpenditure!$A$24:$A$57)),ROW(15:15))-(MATCH("Expenditure", IncomeExpenditure!A:A,0)+2),1),if(ISNUMBER(N18),N18+1,1))</f>
        <v>Loan Repayment</v>
      </c>
      <c r="O19" s="77"/>
      <c r="P19" s="226" t="str">
        <f t="shared" si="5"/>
        <v>Loan Repayment</v>
      </c>
      <c r="Q19" s="227">
        <f t="shared" si="6"/>
        <v>0</v>
      </c>
      <c r="R19" s="197">
        <f t="shared" si="7"/>
        <v>0</v>
      </c>
    </row>
    <row r="20">
      <c r="A20" s="229"/>
      <c r="B20" s="230"/>
      <c r="C20" s="17" t="s">
        <v>85</v>
      </c>
      <c r="D20" s="17" t="s">
        <v>85</v>
      </c>
      <c r="E20" s="222">
        <v>0.0</v>
      </c>
      <c r="F20" s="223">
        <f t="shared" si="1"/>
        <v>0</v>
      </c>
      <c r="G20" s="223">
        <f t="shared" si="2"/>
        <v>0</v>
      </c>
      <c r="H20" s="197"/>
      <c r="I20" s="204">
        <v>16.0</v>
      </c>
      <c r="J20" s="204"/>
      <c r="K20" s="197">
        <f t="array" ref="K20">IFERROR(INDEX(IncomeExpenditure!$A$8:$A$18,SMALL(IF(NOT(ISBLANK(IncomeExpenditure!$A$8:$A$18)),ROW(IncomeExpenditure!$A$8:$A$18)),ROW(16:16))-(MATCH("Income", IncomeExpenditure!A:A,0)+2),1),if(ISNUMBER(K19),K19+1,1))</f>
        <v>8</v>
      </c>
      <c r="L20" s="224" t="str">
        <f t="shared" si="3"/>
        <v/>
      </c>
      <c r="M20" s="225">
        <f t="shared" si="4"/>
        <v>0</v>
      </c>
      <c r="N20" s="197">
        <f t="array" ref="N20">IFERROR(INDEX(IncomeExpenditure!$A$24:$A$57,SMALL(IF(NOT(ISBLANK(IncomeExpenditure!$A$24:$A$57))=TRUE,ROW(IncomeExpenditure!$A$24:$A$57)),ROW(16:16))-(MATCH("Expenditure", IncomeExpenditure!A:A,0)+2),1),if(ISNUMBER(N19),N19+1,1))</f>
        <v>1</v>
      </c>
      <c r="O20" s="77"/>
      <c r="P20" s="226" t="str">
        <f t="shared" si="5"/>
        <v>Example no Catergory Expense</v>
      </c>
      <c r="Q20" s="227">
        <f t="shared" si="6"/>
        <v>50</v>
      </c>
      <c r="R20" s="197">
        <f t="shared" si="7"/>
        <v>-50</v>
      </c>
    </row>
    <row r="21">
      <c r="A21" s="229"/>
      <c r="B21" s="230"/>
      <c r="C21" s="17" t="s">
        <v>85</v>
      </c>
      <c r="D21" s="17" t="s">
        <v>85</v>
      </c>
      <c r="E21" s="222">
        <v>0.0</v>
      </c>
      <c r="F21" s="223">
        <f t="shared" si="1"/>
        <v>0</v>
      </c>
      <c r="G21" s="223">
        <f t="shared" si="2"/>
        <v>0</v>
      </c>
      <c r="H21" s="197"/>
      <c r="I21" s="204">
        <v>17.0</v>
      </c>
      <c r="J21" s="204"/>
      <c r="K21" s="197">
        <f t="array" ref="K21">IFERROR(INDEX(IncomeExpenditure!$A$8:$A$18,SMALL(IF(NOT(ISBLANK(IncomeExpenditure!$A$8:$A$18)),ROW(IncomeExpenditure!$A$8:$A$18)),ROW(17:17))-(MATCH("Income", IncomeExpenditure!A:A,0)+2),1),if(ISNUMBER(K20),K20+1,1))</f>
        <v>9</v>
      </c>
      <c r="L21" s="224" t="str">
        <f t="shared" si="3"/>
        <v/>
      </c>
      <c r="M21" s="225">
        <f t="shared" si="4"/>
        <v>0</v>
      </c>
      <c r="N21" s="197">
        <f t="array" ref="N21">IFERROR(INDEX(IncomeExpenditure!$A$24:$A$57,SMALL(IF(NOT(ISBLANK(IncomeExpenditure!$A$24:$A$57))=TRUE,ROW(IncomeExpenditure!$A$24:$A$57)),ROW(17:17))-(MATCH("Expenditure", IncomeExpenditure!A:A,0)+2),1),if(ISNUMBER(N20),N20+1,1))</f>
        <v>2</v>
      </c>
      <c r="O21" s="77"/>
      <c r="P21" s="226" t="str">
        <f t="shared" si="5"/>
        <v/>
      </c>
      <c r="Q21" s="227">
        <f t="shared" si="6"/>
        <v>0</v>
      </c>
      <c r="R21" s="197">
        <f t="shared" si="7"/>
        <v>0</v>
      </c>
    </row>
    <row r="22">
      <c r="A22" s="229"/>
      <c r="B22" s="230"/>
      <c r="C22" s="17" t="s">
        <v>85</v>
      </c>
      <c r="D22" s="17" t="s">
        <v>85</v>
      </c>
      <c r="E22" s="222">
        <v>0.0</v>
      </c>
      <c r="F22" s="223">
        <f t="shared" si="1"/>
        <v>0</v>
      </c>
      <c r="G22" s="223">
        <f t="shared" si="2"/>
        <v>0</v>
      </c>
      <c r="H22" s="197"/>
      <c r="I22" s="204">
        <v>18.0</v>
      </c>
      <c r="J22" s="204"/>
      <c r="K22" s="197">
        <f t="array" ref="K22">IFERROR(INDEX(IncomeExpenditure!$A$8:$A$18,SMALL(IF(NOT(ISBLANK(IncomeExpenditure!$A$8:$A$18)),ROW(IncomeExpenditure!$A$8:$A$18)),ROW(18:18))-(MATCH("Income", IncomeExpenditure!A:A,0)+2),1),if(ISNUMBER(K21),K21+1,1))</f>
        <v>10</v>
      </c>
      <c r="L22" s="224" t="str">
        <f t="shared" si="3"/>
        <v/>
      </c>
      <c r="M22" s="225">
        <f t="shared" si="4"/>
        <v>0</v>
      </c>
      <c r="N22" s="197">
        <f t="array" ref="N22">IFERROR(INDEX(IncomeExpenditure!$A$24:$A$57,SMALL(IF(NOT(ISBLANK(IncomeExpenditure!$A$24:$A$57))=TRUE,ROW(IncomeExpenditure!$A$24:$A$57)),ROW(18:18))-(MATCH("Expenditure", IncomeExpenditure!A:A,0)+2),1),if(ISNUMBER(N21),N21+1,1))</f>
        <v>3</v>
      </c>
      <c r="O22" s="77"/>
      <c r="P22" s="226" t="str">
        <f t="shared" si="5"/>
        <v/>
      </c>
      <c r="Q22" s="227">
        <f t="shared" si="6"/>
        <v>0</v>
      </c>
      <c r="R22" s="197">
        <f t="shared" si="7"/>
        <v>0</v>
      </c>
    </row>
    <row r="23">
      <c r="A23" s="229"/>
      <c r="B23" s="230"/>
      <c r="C23" s="17" t="s">
        <v>85</v>
      </c>
      <c r="D23" s="17" t="s">
        <v>85</v>
      </c>
      <c r="E23" s="222">
        <v>0.0</v>
      </c>
      <c r="F23" s="223">
        <f t="shared" si="1"/>
        <v>0</v>
      </c>
      <c r="G23" s="223">
        <f t="shared" si="2"/>
        <v>0</v>
      </c>
      <c r="H23" s="197"/>
      <c r="I23" s="204">
        <v>19.0</v>
      </c>
      <c r="J23" s="204"/>
      <c r="K23" s="197">
        <f t="array" ref="K23">IFERROR(INDEX(IncomeExpenditure!$A$8:$A$18,SMALL(IF(NOT(ISBLANK(IncomeExpenditure!$A$8:$A$18)),ROW(IncomeExpenditure!$A$8:$A$18)),ROW(19:19))-(MATCH("Income", IncomeExpenditure!A:A,0)+2),1),if(ISNUMBER(K22),K22+1,1))</f>
        <v>11</v>
      </c>
      <c r="L23" s="224" t="str">
        <f t="shared" si="3"/>
        <v/>
      </c>
      <c r="M23" s="225">
        <f t="shared" si="4"/>
        <v>0</v>
      </c>
      <c r="N23" s="197">
        <f t="array" ref="N23">IFERROR(INDEX(IncomeExpenditure!$A$24:$A$57,SMALL(IF(NOT(ISBLANK(IncomeExpenditure!$A$24:$A$57))=TRUE,ROW(IncomeExpenditure!$A$24:$A$57)),ROW(19:19))-(MATCH("Expenditure", IncomeExpenditure!A:A,0)+2),1),if(ISNUMBER(N22),N22+1,1))</f>
        <v>4</v>
      </c>
      <c r="O23" s="77"/>
      <c r="P23" s="226" t="str">
        <f t="shared" si="5"/>
        <v/>
      </c>
      <c r="Q23" s="227">
        <f t="shared" si="6"/>
        <v>0</v>
      </c>
      <c r="R23" s="197">
        <f t="shared" si="7"/>
        <v>0</v>
      </c>
    </row>
    <row r="24">
      <c r="A24" s="229"/>
      <c r="B24" s="230"/>
      <c r="C24" s="17" t="s">
        <v>85</v>
      </c>
      <c r="D24" s="17" t="s">
        <v>85</v>
      </c>
      <c r="E24" s="222">
        <v>0.0</v>
      </c>
      <c r="F24" s="223">
        <f t="shared" si="1"/>
        <v>0</v>
      </c>
      <c r="G24" s="223">
        <f t="shared" si="2"/>
        <v>0</v>
      </c>
      <c r="H24" s="197"/>
      <c r="I24" s="204">
        <v>20.0</v>
      </c>
      <c r="J24" s="204"/>
      <c r="K24" s="197">
        <f t="array" ref="K24">IFERROR(INDEX(IncomeExpenditure!$A$8:$A$18,SMALL(IF(NOT(ISBLANK(IncomeExpenditure!$A$8:$A$18)),ROW(IncomeExpenditure!$A$8:$A$18)),ROW(20:20))-(MATCH("Income", IncomeExpenditure!A:A,0)+2),1),if(ISNUMBER(K23),K23+1,1))</f>
        <v>12</v>
      </c>
      <c r="L24" s="224" t="str">
        <f t="shared" si="3"/>
        <v/>
      </c>
      <c r="M24" s="225">
        <f t="shared" si="4"/>
        <v>0</v>
      </c>
      <c r="N24" s="197">
        <f t="array" ref="N24">IFERROR(INDEX(IncomeExpenditure!$A$24:$A$57,SMALL(IF(NOT(ISBLANK(IncomeExpenditure!$A$24:$A$57))=TRUE,ROW(IncomeExpenditure!$A$24:$A$57)),ROW(20:20))-(MATCH("Expenditure", IncomeExpenditure!A:A,0)+2),1),if(ISNUMBER(N23),N23+1,1))</f>
        <v>5</v>
      </c>
      <c r="O24" s="77"/>
      <c r="P24" s="226" t="str">
        <f t="shared" si="5"/>
        <v/>
      </c>
      <c r="Q24" s="227">
        <f t="shared" si="6"/>
        <v>0</v>
      </c>
      <c r="R24" s="197">
        <f t="shared" si="7"/>
        <v>0</v>
      </c>
    </row>
    <row r="25">
      <c r="A25" s="229"/>
      <c r="B25" s="230"/>
      <c r="C25" s="17" t="s">
        <v>85</v>
      </c>
      <c r="D25" s="17" t="s">
        <v>85</v>
      </c>
      <c r="E25" s="222">
        <v>0.0</v>
      </c>
      <c r="F25" s="223">
        <f t="shared" si="1"/>
        <v>0</v>
      </c>
      <c r="G25" s="223">
        <f t="shared" si="2"/>
        <v>0</v>
      </c>
      <c r="H25" s="197"/>
      <c r="I25" s="204">
        <v>21.0</v>
      </c>
      <c r="J25" s="204"/>
      <c r="K25" s="197">
        <f t="array" ref="K25">IFERROR(INDEX(IncomeExpenditure!$A$8:$A$18,SMALL(IF(NOT(ISBLANK(IncomeExpenditure!$A$8:$A$18)),ROW(IncomeExpenditure!$A$8:$A$18)),ROW(21:21))-(MATCH("Income", IncomeExpenditure!A:A,0)+2),1),if(ISNUMBER(K24),K24+1,1))</f>
        <v>13</v>
      </c>
      <c r="L25" s="224" t="str">
        <f t="shared" si="3"/>
        <v/>
      </c>
      <c r="M25" s="225">
        <f t="shared" si="4"/>
        <v>0</v>
      </c>
      <c r="N25" s="197">
        <f t="array" ref="N25">IFERROR(INDEX(IncomeExpenditure!$A$24:$A$57,SMALL(IF(NOT(ISBLANK(IncomeExpenditure!$A$24:$A$57))=TRUE,ROW(IncomeExpenditure!$A$24:$A$57)),ROW(21:21))-(MATCH("Expenditure", IncomeExpenditure!A:A,0)+2),1),if(ISNUMBER(N24),N24+1,1))</f>
        <v>6</v>
      </c>
      <c r="O25" s="77"/>
      <c r="P25" s="226" t="str">
        <f t="shared" si="5"/>
        <v/>
      </c>
      <c r="Q25" s="227">
        <f t="shared" si="6"/>
        <v>0</v>
      </c>
      <c r="R25" s="197">
        <f t="shared" si="7"/>
        <v>0</v>
      </c>
    </row>
    <row r="26">
      <c r="A26" s="229"/>
      <c r="B26" s="230"/>
      <c r="C26" s="17" t="s">
        <v>85</v>
      </c>
      <c r="D26" s="17" t="s">
        <v>85</v>
      </c>
      <c r="E26" s="222">
        <v>0.0</v>
      </c>
      <c r="F26" s="223">
        <f t="shared" si="1"/>
        <v>0</v>
      </c>
      <c r="G26" s="223">
        <f t="shared" si="2"/>
        <v>0</v>
      </c>
      <c r="H26" s="197"/>
      <c r="I26" s="204">
        <v>22.0</v>
      </c>
      <c r="J26" s="204"/>
      <c r="K26" s="197">
        <f t="array" ref="K26">IFERROR(INDEX(IncomeExpenditure!$A$8:$A$18,SMALL(IF(NOT(ISBLANK(IncomeExpenditure!$A$8:$A$18)),ROW(IncomeExpenditure!$A$8:$A$18)),ROW(22:22))-(MATCH("Income", IncomeExpenditure!A:A,0)+2),1),if(ISNUMBER(K25),K25+1,1))</f>
        <v>14</v>
      </c>
      <c r="L26" s="224" t="str">
        <f t="shared" si="3"/>
        <v/>
      </c>
      <c r="M26" s="225">
        <f t="shared" si="4"/>
        <v>0</v>
      </c>
      <c r="N26" s="197">
        <f t="array" ref="N26">IFERROR(INDEX(IncomeExpenditure!$A$24:$A$57,SMALL(IF(NOT(ISBLANK(IncomeExpenditure!$A$24:$A$57))=TRUE,ROW(IncomeExpenditure!$A$24:$A$57)),ROW(22:22))-(MATCH("Expenditure", IncomeExpenditure!A:A,0)+2),1),if(ISNUMBER(N25),N25+1,1))</f>
        <v>7</v>
      </c>
      <c r="O26" s="77"/>
      <c r="P26" s="226" t="str">
        <f t="shared" si="5"/>
        <v/>
      </c>
      <c r="Q26" s="227">
        <f t="shared" si="6"/>
        <v>0</v>
      </c>
      <c r="R26" s="197">
        <f t="shared" si="7"/>
        <v>0</v>
      </c>
    </row>
    <row r="27">
      <c r="A27" s="229"/>
      <c r="B27" s="230"/>
      <c r="C27" s="17" t="s">
        <v>85</v>
      </c>
      <c r="D27" s="17" t="s">
        <v>85</v>
      </c>
      <c r="E27" s="222">
        <v>0.0</v>
      </c>
      <c r="F27" s="223">
        <f t="shared" si="1"/>
        <v>0</v>
      </c>
      <c r="G27" s="223">
        <f t="shared" si="2"/>
        <v>0</v>
      </c>
      <c r="H27" s="197"/>
      <c r="I27" s="204">
        <v>23.0</v>
      </c>
      <c r="J27" s="204"/>
      <c r="K27" s="197">
        <f t="array" ref="K27">IFERROR(INDEX(IncomeExpenditure!$A$8:$A$18,SMALL(IF(NOT(ISBLANK(IncomeExpenditure!$A$8:$A$18)),ROW(IncomeExpenditure!$A$8:$A$18)),ROW(23:23))-(MATCH("Income", IncomeExpenditure!A:A,0)+2),1),if(ISNUMBER(K26),K26+1,1))</f>
        <v>15</v>
      </c>
      <c r="L27" s="224" t="str">
        <f t="shared" si="3"/>
        <v/>
      </c>
      <c r="M27" s="225">
        <f t="shared" si="4"/>
        <v>0</v>
      </c>
      <c r="N27" s="197">
        <f t="array" ref="N27">IFERROR(INDEX(IncomeExpenditure!$A$24:$A$57,SMALL(IF(NOT(ISBLANK(IncomeExpenditure!$A$24:$A$57))=TRUE,ROW(IncomeExpenditure!$A$24:$A$57)),ROW(23:23))-(MATCH("Expenditure", IncomeExpenditure!A:A,0)+2),1),if(ISNUMBER(N26),N26+1,1))</f>
        <v>8</v>
      </c>
      <c r="O27" s="77"/>
      <c r="P27" s="226" t="str">
        <f t="shared" si="5"/>
        <v/>
      </c>
      <c r="Q27" s="227">
        <f t="shared" si="6"/>
        <v>0</v>
      </c>
      <c r="R27" s="197">
        <f t="shared" si="7"/>
        <v>0</v>
      </c>
    </row>
    <row r="28">
      <c r="A28" s="229"/>
      <c r="B28" s="230"/>
      <c r="C28" s="17" t="s">
        <v>85</v>
      </c>
      <c r="D28" s="17" t="s">
        <v>85</v>
      </c>
      <c r="E28" s="222">
        <v>0.0</v>
      </c>
      <c r="F28" s="223">
        <f t="shared" si="1"/>
        <v>0</v>
      </c>
      <c r="G28" s="223">
        <f t="shared" si="2"/>
        <v>0</v>
      </c>
      <c r="H28" s="197"/>
      <c r="I28" s="204">
        <v>24.0</v>
      </c>
      <c r="J28" s="204"/>
      <c r="K28" s="197">
        <f t="array" ref="K28">IFERROR(INDEX(IncomeExpenditure!$A$8:$A$18,SMALL(IF(NOT(ISBLANK(IncomeExpenditure!$A$8:$A$18)),ROW(IncomeExpenditure!$A$8:$A$18)),ROW(24:24))-(MATCH("Income", IncomeExpenditure!A:A,0)+2),1),if(ISNUMBER(K27),K27+1,1))</f>
        <v>16</v>
      </c>
      <c r="L28" s="224" t="str">
        <f t="shared" si="3"/>
        <v/>
      </c>
      <c r="M28" s="225">
        <f t="shared" si="4"/>
        <v>0</v>
      </c>
      <c r="N28" s="197">
        <f t="array" ref="N28">IFERROR(INDEX(IncomeExpenditure!$A$24:$A$57,SMALL(IF(NOT(ISBLANK(IncomeExpenditure!$A$24:$A$57))=TRUE,ROW(IncomeExpenditure!$A$24:$A$57)),ROW(24:24))-(MATCH("Expenditure", IncomeExpenditure!A:A,0)+2),1),if(ISNUMBER(N27),N27+1,1))</f>
        <v>9</v>
      </c>
      <c r="O28" s="77"/>
      <c r="P28" s="226" t="str">
        <f t="shared" si="5"/>
        <v/>
      </c>
      <c r="Q28" s="227">
        <f t="shared" si="6"/>
        <v>0</v>
      </c>
      <c r="R28" s="197">
        <f t="shared" si="7"/>
        <v>0</v>
      </c>
    </row>
    <row r="29">
      <c r="A29" s="229"/>
      <c r="B29" s="230"/>
      <c r="C29" s="17" t="s">
        <v>85</v>
      </c>
      <c r="D29" s="17" t="s">
        <v>85</v>
      </c>
      <c r="E29" s="222">
        <v>0.0</v>
      </c>
      <c r="F29" s="223">
        <f t="shared" si="1"/>
        <v>0</v>
      </c>
      <c r="G29" s="223">
        <f t="shared" si="2"/>
        <v>0</v>
      </c>
      <c r="H29" s="197"/>
      <c r="I29" s="204">
        <v>25.0</v>
      </c>
      <c r="J29" s="204"/>
      <c r="K29" s="197">
        <f t="array" ref="K29">IFERROR(INDEX(IncomeExpenditure!$A$8:$A$18,SMALL(IF(NOT(ISBLANK(IncomeExpenditure!$A$8:$A$18)),ROW(IncomeExpenditure!$A$8:$A$18)),ROW(25:25))-(MATCH("Income", IncomeExpenditure!A:A,0)+2),1),if(ISNUMBER(K28),K28+1,1))</f>
        <v>17</v>
      </c>
      <c r="L29" s="224" t="str">
        <f t="shared" si="3"/>
        <v/>
      </c>
      <c r="M29" s="225">
        <f t="shared" si="4"/>
        <v>0</v>
      </c>
      <c r="N29" s="197">
        <f t="array" ref="N29">IFERROR(INDEX(IncomeExpenditure!$A$24:$A$57,SMALL(IF(NOT(ISBLANK(IncomeExpenditure!$A$24:$A$57))=TRUE,ROW(IncomeExpenditure!$A$24:$A$57)),ROW(25:25))-(MATCH("Expenditure", IncomeExpenditure!A:A,0)+2),1),if(ISNUMBER(N28),N28+1,1))</f>
        <v>10</v>
      </c>
      <c r="O29" s="77"/>
      <c r="P29" s="226" t="str">
        <f t="shared" si="5"/>
        <v/>
      </c>
      <c r="Q29" s="227">
        <f t="shared" si="6"/>
        <v>0</v>
      </c>
      <c r="R29" s="197">
        <f t="shared" si="7"/>
        <v>0</v>
      </c>
    </row>
    <row r="30">
      <c r="A30" s="229"/>
      <c r="B30" s="230"/>
      <c r="C30" s="17" t="s">
        <v>85</v>
      </c>
      <c r="D30" s="17" t="s">
        <v>85</v>
      </c>
      <c r="E30" s="222">
        <v>0.0</v>
      </c>
      <c r="F30" s="223">
        <f t="shared" si="1"/>
        <v>0</v>
      </c>
      <c r="G30" s="223">
        <f t="shared" si="2"/>
        <v>0</v>
      </c>
      <c r="H30" s="197"/>
      <c r="I30" s="204">
        <v>26.0</v>
      </c>
      <c r="J30" s="204"/>
      <c r="K30" s="197">
        <f t="array" ref="K30">IFERROR(INDEX(IncomeExpenditure!$A$8:$A$18,SMALL(IF(NOT(ISBLANK(IncomeExpenditure!$A$8:$A$18)),ROW(IncomeExpenditure!$A$8:$A$18)),ROW(26:26))-(MATCH("Income", IncomeExpenditure!A:A,0)+2),1),if(ISNUMBER(K29),K29+1,1))</f>
        <v>18</v>
      </c>
      <c r="L30" s="224" t="str">
        <f t="shared" si="3"/>
        <v/>
      </c>
      <c r="M30" s="225">
        <f t="shared" si="4"/>
        <v>0</v>
      </c>
      <c r="N30" s="197">
        <f t="array" ref="N30">IFERROR(INDEX(IncomeExpenditure!$A$24:$A$57,SMALL(IF(NOT(ISBLANK(IncomeExpenditure!$A$24:$A$57))=TRUE,ROW(IncomeExpenditure!$A$24:$A$57)),ROW(26:26))-(MATCH("Expenditure", IncomeExpenditure!A:A,0)+2),1),if(ISNUMBER(N29),N29+1,1))</f>
        <v>11</v>
      </c>
      <c r="O30" s="77"/>
      <c r="P30" s="226" t="str">
        <f t="shared" si="5"/>
        <v/>
      </c>
      <c r="Q30" s="227">
        <f t="shared" si="6"/>
        <v>0</v>
      </c>
      <c r="R30" s="197">
        <f t="shared" si="7"/>
        <v>0</v>
      </c>
    </row>
    <row r="31">
      <c r="A31" s="229"/>
      <c r="B31" s="230"/>
      <c r="C31" s="17" t="s">
        <v>85</v>
      </c>
      <c r="D31" s="17" t="s">
        <v>85</v>
      </c>
      <c r="E31" s="222">
        <v>0.0</v>
      </c>
      <c r="F31" s="223">
        <f t="shared" si="1"/>
        <v>0</v>
      </c>
      <c r="G31" s="223">
        <f t="shared" si="2"/>
        <v>0</v>
      </c>
      <c r="H31" s="197"/>
      <c r="I31" s="204">
        <v>27.0</v>
      </c>
      <c r="J31" s="204"/>
      <c r="K31" s="197">
        <f t="array" ref="K31">IFERROR(INDEX(IncomeExpenditure!$A$8:$A$18,SMALL(IF(NOT(ISBLANK(IncomeExpenditure!$A$8:$A$18)),ROW(IncomeExpenditure!$A$8:$A$18)),ROW(27:27))-(MATCH("Income", IncomeExpenditure!A:A,0)+2),1),if(ISNUMBER(K30),K30+1,1))</f>
        <v>19</v>
      </c>
      <c r="L31" s="224" t="str">
        <f t="shared" si="3"/>
        <v/>
      </c>
      <c r="M31" s="225">
        <f t="shared" si="4"/>
        <v>0</v>
      </c>
      <c r="N31" s="197">
        <f t="array" ref="N31">IFERROR(INDEX(IncomeExpenditure!$A$24:$A$57,SMALL(IF(NOT(ISBLANK(IncomeExpenditure!$A$24:$A$57))=TRUE,ROW(IncomeExpenditure!$A$24:$A$57)),ROW(27:27))-(MATCH("Expenditure", IncomeExpenditure!A:A,0)+2),1),if(ISNUMBER(N30),N30+1,1))</f>
        <v>12</v>
      </c>
      <c r="O31" s="77"/>
      <c r="P31" s="226" t="str">
        <f t="shared" si="5"/>
        <v/>
      </c>
      <c r="Q31" s="227">
        <f t="shared" si="6"/>
        <v>0</v>
      </c>
      <c r="R31" s="197">
        <f t="shared" si="7"/>
        <v>0</v>
      </c>
    </row>
    <row r="32">
      <c r="A32" s="229"/>
      <c r="B32" s="230"/>
      <c r="C32" s="17" t="s">
        <v>85</v>
      </c>
      <c r="D32" s="17" t="s">
        <v>85</v>
      </c>
      <c r="E32" s="222">
        <v>0.0</v>
      </c>
      <c r="F32" s="223">
        <f t="shared" si="1"/>
        <v>0</v>
      </c>
      <c r="G32" s="223">
        <f t="shared" si="2"/>
        <v>0</v>
      </c>
      <c r="H32" s="197"/>
      <c r="I32" s="204">
        <v>28.0</v>
      </c>
      <c r="J32" s="204"/>
      <c r="K32" s="197">
        <f t="array" ref="K32">IFERROR(INDEX(IncomeExpenditure!$A$8:$A$18,SMALL(IF(NOT(ISBLANK(IncomeExpenditure!$A$8:$A$18)),ROW(IncomeExpenditure!$A$8:$A$18)),ROW(28:28))-(MATCH("Income", IncomeExpenditure!A:A,0)+2),1),if(ISNUMBER(K31),K31+1,1))</f>
        <v>20</v>
      </c>
      <c r="L32" s="224" t="str">
        <f t="shared" si="3"/>
        <v/>
      </c>
      <c r="M32" s="225">
        <f t="shared" si="4"/>
        <v>0</v>
      </c>
      <c r="N32" s="197">
        <f t="array" ref="N32">IFERROR(INDEX(IncomeExpenditure!$A$24:$A$57,SMALL(IF(NOT(ISBLANK(IncomeExpenditure!$A$24:$A$57))=TRUE,ROW(IncomeExpenditure!$A$24:$A$57)),ROW(28:28))-(MATCH("Expenditure", IncomeExpenditure!A:A,0)+2),1),if(ISNUMBER(N31),N31+1,1))</f>
        <v>13</v>
      </c>
      <c r="O32" s="77"/>
      <c r="P32" s="226" t="str">
        <f t="shared" si="5"/>
        <v/>
      </c>
      <c r="Q32" s="227">
        <f t="shared" si="6"/>
        <v>0</v>
      </c>
      <c r="R32" s="197">
        <f t="shared" si="7"/>
        <v>0</v>
      </c>
    </row>
    <row r="33">
      <c r="A33" s="229"/>
      <c r="B33" s="230"/>
      <c r="C33" s="17" t="s">
        <v>85</v>
      </c>
      <c r="D33" s="17" t="s">
        <v>85</v>
      </c>
      <c r="E33" s="222">
        <v>0.0</v>
      </c>
      <c r="F33" s="223">
        <f t="shared" si="1"/>
        <v>0</v>
      </c>
      <c r="G33" s="223">
        <f t="shared" si="2"/>
        <v>0</v>
      </c>
      <c r="H33" s="197"/>
      <c r="I33" s="204">
        <v>29.0</v>
      </c>
      <c r="J33" s="204"/>
      <c r="K33" s="197">
        <f t="array" ref="K33">IFERROR(INDEX(IncomeExpenditure!$A$8:$A$18,SMALL(IF(NOT(ISBLANK(IncomeExpenditure!$A$8:$A$18)),ROW(IncomeExpenditure!$A$8:$A$18)),ROW(29:29))-(MATCH("Income", IncomeExpenditure!A:A,0)+2),1),if(ISNUMBER(K32),K32+1,1))</f>
        <v>21</v>
      </c>
      <c r="L33" s="224" t="str">
        <f t="shared" si="3"/>
        <v/>
      </c>
      <c r="M33" s="225">
        <f t="shared" si="4"/>
        <v>0</v>
      </c>
      <c r="N33" s="197">
        <f t="array" ref="N33">IFERROR(INDEX(IncomeExpenditure!$A$24:$A$57,SMALL(IF(NOT(ISBLANK(IncomeExpenditure!$A$24:$A$57))=TRUE,ROW(IncomeExpenditure!$A$24:$A$57)),ROW(29:29))-(MATCH("Expenditure", IncomeExpenditure!A:A,0)+2),1),if(ISNUMBER(N32),N32+1,1))</f>
        <v>14</v>
      </c>
      <c r="O33" s="77"/>
      <c r="P33" s="226" t="str">
        <f t="shared" si="5"/>
        <v/>
      </c>
      <c r="Q33" s="227">
        <f t="shared" si="6"/>
        <v>0</v>
      </c>
      <c r="R33" s="197">
        <f t="shared" si="7"/>
        <v>0</v>
      </c>
    </row>
    <row r="34">
      <c r="A34" s="229"/>
      <c r="B34" s="230"/>
      <c r="C34" s="17" t="s">
        <v>85</v>
      </c>
      <c r="D34" s="17" t="s">
        <v>85</v>
      </c>
      <c r="E34" s="222">
        <v>0.0</v>
      </c>
      <c r="F34" s="223">
        <f t="shared" si="1"/>
        <v>0</v>
      </c>
      <c r="G34" s="223">
        <f t="shared" si="2"/>
        <v>0</v>
      </c>
      <c r="H34" s="197"/>
      <c r="I34" s="204">
        <v>30.0</v>
      </c>
      <c r="J34" s="204"/>
      <c r="K34" s="197">
        <f t="array" ref="K34">IFERROR(INDEX(IncomeExpenditure!$A$8:$A$18,SMALL(IF(NOT(ISBLANK(IncomeExpenditure!$A$8:$A$18)),ROW(IncomeExpenditure!$A$8:$A$18)),ROW(30:30))-(MATCH("Income", IncomeExpenditure!A:A,0)+2),1),if(ISNUMBER(K33),K33+1,1))</f>
        <v>22</v>
      </c>
      <c r="L34" s="224" t="str">
        <f t="shared" si="3"/>
        <v/>
      </c>
      <c r="M34" s="225">
        <f t="shared" si="4"/>
        <v>0</v>
      </c>
      <c r="N34" s="197">
        <f t="array" ref="N34">IFERROR(INDEX(IncomeExpenditure!$A$24:$A$57,SMALL(IF(NOT(ISBLANK(IncomeExpenditure!$A$24:$A$57))=TRUE,ROW(IncomeExpenditure!$A$24:$A$57)),ROW(30:30))-(MATCH("Expenditure", IncomeExpenditure!A:A,0)+2),1),if(ISNUMBER(N33),N33+1,1))</f>
        <v>15</v>
      </c>
      <c r="O34" s="77"/>
      <c r="P34" s="226" t="str">
        <f t="shared" si="5"/>
        <v/>
      </c>
      <c r="Q34" s="227">
        <f t="shared" si="6"/>
        <v>0</v>
      </c>
      <c r="R34" s="197">
        <f t="shared" si="7"/>
        <v>0</v>
      </c>
    </row>
    <row r="35">
      <c r="A35" s="229"/>
      <c r="B35" s="230"/>
      <c r="C35" s="17" t="s">
        <v>85</v>
      </c>
      <c r="D35" s="17" t="s">
        <v>85</v>
      </c>
      <c r="E35" s="222">
        <v>0.0</v>
      </c>
      <c r="F35" s="223">
        <f t="shared" si="1"/>
        <v>0</v>
      </c>
      <c r="G35" s="223">
        <f t="shared" si="2"/>
        <v>0</v>
      </c>
      <c r="H35" s="197"/>
      <c r="I35" s="204">
        <v>31.0</v>
      </c>
      <c r="J35" s="204"/>
      <c r="K35" s="197">
        <f t="array" ref="K35">IFERROR(INDEX(IncomeExpenditure!$A$8:$A$18,SMALL(IF(NOT(ISBLANK(IncomeExpenditure!$A$8:$A$18)),ROW(IncomeExpenditure!$A$8:$A$18)),ROW(31:31))-(MATCH("Income", IncomeExpenditure!A:A,0)+2),1),if(ISNUMBER(K34),K34+1,1))</f>
        <v>23</v>
      </c>
      <c r="L35" s="224" t="str">
        <f t="shared" si="3"/>
        <v/>
      </c>
      <c r="M35" s="225">
        <f t="shared" si="4"/>
        <v>0</v>
      </c>
      <c r="N35" s="197">
        <f t="array" ref="N35">IFERROR(INDEX(IncomeExpenditure!$A$24:$A$57,SMALL(IF(NOT(ISBLANK(IncomeExpenditure!$A$24:$A$57))=TRUE,ROW(IncomeExpenditure!$A$24:$A$57)),ROW(31:31))-(MATCH("Expenditure", IncomeExpenditure!A:A,0)+2),1),if(ISNUMBER(N34),N34+1,1))</f>
        <v>16</v>
      </c>
      <c r="O35" s="77"/>
      <c r="P35" s="226" t="str">
        <f t="shared" si="5"/>
        <v/>
      </c>
      <c r="Q35" s="227">
        <f t="shared" si="6"/>
        <v>0</v>
      </c>
      <c r="R35" s="197">
        <f t="shared" si="7"/>
        <v>0</v>
      </c>
    </row>
    <row r="36">
      <c r="A36" s="229"/>
      <c r="B36" s="230"/>
      <c r="C36" s="17" t="s">
        <v>85</v>
      </c>
      <c r="D36" s="17" t="s">
        <v>85</v>
      </c>
      <c r="E36" s="222">
        <v>0.0</v>
      </c>
      <c r="F36" s="223">
        <f t="shared" si="1"/>
        <v>0</v>
      </c>
      <c r="G36" s="223">
        <f t="shared" si="2"/>
        <v>0</v>
      </c>
      <c r="H36" s="197"/>
      <c r="I36" s="204">
        <v>32.0</v>
      </c>
      <c r="J36" s="204"/>
      <c r="K36" s="197">
        <f t="array" ref="K36">IFERROR(INDEX(IncomeExpenditure!$A$8:$A$18,SMALL(IF(NOT(ISBLANK(IncomeExpenditure!$A$8:$A$18)),ROW(IncomeExpenditure!$A$8:$A$18)),ROW(32:32))-(MATCH("Income", IncomeExpenditure!A:A,0)+2),1),if(ISNUMBER(K35),K35+1,1))</f>
        <v>24</v>
      </c>
      <c r="L36" s="224" t="str">
        <f t="shared" si="3"/>
        <v/>
      </c>
      <c r="M36" s="225">
        <f t="shared" si="4"/>
        <v>0</v>
      </c>
      <c r="N36" s="197">
        <f t="array" ref="N36">IFERROR(INDEX(IncomeExpenditure!$A$24:$A$57,SMALL(IF(NOT(ISBLANK(IncomeExpenditure!$A$24:$A$57))=TRUE,ROW(IncomeExpenditure!$A$24:$A$57)),ROW(32:32))-(MATCH("Expenditure", IncomeExpenditure!A:A,0)+2),1),if(ISNUMBER(N35),N35+1,1))</f>
        <v>17</v>
      </c>
      <c r="O36" s="77"/>
      <c r="P36" s="226" t="str">
        <f t="shared" si="5"/>
        <v/>
      </c>
      <c r="Q36" s="227">
        <f t="shared" si="6"/>
        <v>0</v>
      </c>
      <c r="R36" s="197">
        <f t="shared" si="7"/>
        <v>0</v>
      </c>
    </row>
    <row r="37">
      <c r="A37" s="229"/>
      <c r="B37" s="230"/>
      <c r="C37" s="17" t="s">
        <v>85</v>
      </c>
      <c r="D37" s="17" t="s">
        <v>85</v>
      </c>
      <c r="E37" s="222">
        <v>0.0</v>
      </c>
      <c r="F37" s="223">
        <f t="shared" si="1"/>
        <v>0</v>
      </c>
      <c r="G37" s="223">
        <f t="shared" si="2"/>
        <v>0</v>
      </c>
      <c r="H37" s="197"/>
      <c r="I37" s="204">
        <v>33.0</v>
      </c>
      <c r="J37" s="204"/>
      <c r="K37" s="197">
        <f t="array" ref="K37">IFERROR(INDEX(IncomeExpenditure!$A$8:$A$18,SMALL(IF(NOT(ISBLANK(IncomeExpenditure!$A$8:$A$18)),ROW(IncomeExpenditure!$A$8:$A$18)),ROW(33:33))-(MATCH("Income", IncomeExpenditure!A:A,0)+2),1),if(ISNUMBER(K36),K36+1,1))</f>
        <v>25</v>
      </c>
      <c r="L37" s="224" t="str">
        <f t="shared" si="3"/>
        <v/>
      </c>
      <c r="M37" s="225">
        <f t="shared" si="4"/>
        <v>0</v>
      </c>
      <c r="N37" s="197">
        <f t="array" ref="N37">IFERROR(INDEX(IncomeExpenditure!$A$24:$A$57,SMALL(IF(NOT(ISBLANK(IncomeExpenditure!$A$24:$A$57))=TRUE,ROW(IncomeExpenditure!$A$24:$A$57)),ROW(33:33))-(MATCH("Expenditure", IncomeExpenditure!A:A,0)+2),1),if(ISNUMBER(N36),N36+1,1))</f>
        <v>18</v>
      </c>
      <c r="O37" s="77"/>
      <c r="P37" s="226" t="str">
        <f t="shared" si="5"/>
        <v/>
      </c>
      <c r="Q37" s="227">
        <f t="shared" si="6"/>
        <v>0</v>
      </c>
      <c r="R37" s="197">
        <f t="shared" si="7"/>
        <v>0</v>
      </c>
    </row>
    <row r="38">
      <c r="A38" s="229"/>
      <c r="B38" s="230"/>
      <c r="C38" s="17" t="s">
        <v>85</v>
      </c>
      <c r="D38" s="17" t="s">
        <v>85</v>
      </c>
      <c r="E38" s="222">
        <v>0.0</v>
      </c>
      <c r="F38" s="223">
        <f t="shared" si="1"/>
        <v>0</v>
      </c>
      <c r="G38" s="223">
        <f t="shared" si="2"/>
        <v>0</v>
      </c>
      <c r="H38" s="197"/>
      <c r="I38" s="204">
        <v>34.0</v>
      </c>
      <c r="J38" s="204"/>
      <c r="K38" s="197">
        <f t="array" ref="K38">IFERROR(INDEX(IncomeExpenditure!$A$8:$A$18,SMALL(IF(NOT(ISBLANK(IncomeExpenditure!$A$8:$A$18)),ROW(IncomeExpenditure!$A$8:$A$18)),ROW(34:34))-(MATCH("Income", IncomeExpenditure!A:A,0)+2),1),if(ISNUMBER(K37),K37+1,1))</f>
        <v>26</v>
      </c>
      <c r="L38" s="224" t="str">
        <f t="shared" si="3"/>
        <v/>
      </c>
      <c r="M38" s="225">
        <f t="shared" si="4"/>
        <v>0</v>
      </c>
      <c r="N38" s="197">
        <f t="array" ref="N38">IFERROR(INDEX(IncomeExpenditure!$A$24:$A$57,SMALL(IF(NOT(ISBLANK(IncomeExpenditure!$A$24:$A$57))=TRUE,ROW(IncomeExpenditure!$A$24:$A$57)),ROW(34:34))-(MATCH("Expenditure", IncomeExpenditure!A:A,0)+2),1),if(ISNUMBER(N37),N37+1,1))</f>
        <v>19</v>
      </c>
      <c r="O38" s="77"/>
      <c r="P38" s="226" t="str">
        <f t="shared" si="5"/>
        <v/>
      </c>
      <c r="Q38" s="227">
        <f t="shared" si="6"/>
        <v>0</v>
      </c>
      <c r="R38" s="197">
        <f t="shared" si="7"/>
        <v>0</v>
      </c>
    </row>
    <row r="39">
      <c r="A39" s="229"/>
      <c r="B39" s="230"/>
      <c r="C39" s="17" t="s">
        <v>85</v>
      </c>
      <c r="D39" s="17" t="s">
        <v>85</v>
      </c>
      <c r="E39" s="222">
        <v>0.0</v>
      </c>
      <c r="F39" s="223">
        <f t="shared" si="1"/>
        <v>0</v>
      </c>
      <c r="G39" s="223">
        <f t="shared" si="2"/>
        <v>0</v>
      </c>
      <c r="H39" s="197"/>
      <c r="I39" s="204">
        <v>35.0</v>
      </c>
      <c r="J39" s="204"/>
      <c r="K39" s="197">
        <f t="array" ref="K39">IFERROR(INDEX(IncomeExpenditure!$A$8:$A$18,SMALL(IF(NOT(ISBLANK(IncomeExpenditure!$A$8:$A$18)),ROW(IncomeExpenditure!$A$8:$A$18)),ROW(35:35))-(MATCH("Income", IncomeExpenditure!A:A,0)+2),1),if(ISNUMBER(K38),K38+1,1))</f>
        <v>27</v>
      </c>
      <c r="L39" s="224" t="str">
        <f t="shared" si="3"/>
        <v/>
      </c>
      <c r="M39" s="225">
        <f t="shared" si="4"/>
        <v>0</v>
      </c>
      <c r="N39" s="197">
        <f t="array" ref="N39">IFERROR(INDEX(IncomeExpenditure!$A$24:$A$57,SMALL(IF(NOT(ISBLANK(IncomeExpenditure!$A$24:$A$57))=TRUE,ROW(IncomeExpenditure!$A$24:$A$57)),ROW(35:35))-(MATCH("Expenditure", IncomeExpenditure!A:A,0)+2),1),if(ISNUMBER(N38),N38+1,1))</f>
        <v>20</v>
      </c>
      <c r="O39" s="77"/>
      <c r="P39" s="226" t="str">
        <f t="shared" si="5"/>
        <v/>
      </c>
      <c r="Q39" s="227">
        <f t="shared" si="6"/>
        <v>0</v>
      </c>
      <c r="R39" s="197">
        <f t="shared" si="7"/>
        <v>0</v>
      </c>
    </row>
    <row r="40">
      <c r="A40" s="229"/>
      <c r="B40" s="230"/>
      <c r="C40" s="17" t="s">
        <v>85</v>
      </c>
      <c r="D40" s="17" t="s">
        <v>85</v>
      </c>
      <c r="E40" s="222">
        <v>0.0</v>
      </c>
      <c r="F40" s="223">
        <f t="shared" si="1"/>
        <v>0</v>
      </c>
      <c r="G40" s="223">
        <f t="shared" si="2"/>
        <v>0</v>
      </c>
      <c r="H40" s="197"/>
      <c r="I40" s="204">
        <v>36.0</v>
      </c>
      <c r="J40" s="204"/>
      <c r="K40" s="197">
        <f t="array" ref="K40">IFERROR(INDEX(IncomeExpenditure!$A$8:$A$18,SMALL(IF(NOT(ISBLANK(IncomeExpenditure!$A$8:$A$18)),ROW(IncomeExpenditure!$A$8:$A$18)),ROW(36:36))-(MATCH("Income", IncomeExpenditure!A:A,0)+2),1),if(ISNUMBER(K39),K39+1,1))</f>
        <v>28</v>
      </c>
      <c r="L40" s="224" t="str">
        <f t="shared" si="3"/>
        <v/>
      </c>
      <c r="M40" s="225">
        <f t="shared" si="4"/>
        <v>0</v>
      </c>
      <c r="N40" s="197">
        <f t="array" ref="N40">IFERROR(INDEX(IncomeExpenditure!$A$24:$A$57,SMALL(IF(NOT(ISBLANK(IncomeExpenditure!$A$24:$A$57))=TRUE,ROW(IncomeExpenditure!$A$24:$A$57)),ROW(36:36))-(MATCH("Expenditure", IncomeExpenditure!A:A,0)+2),1),if(ISNUMBER(N39),N39+1,1))</f>
        <v>21</v>
      </c>
      <c r="O40" s="77"/>
      <c r="P40" s="226" t="str">
        <f t="shared" si="5"/>
        <v/>
      </c>
      <c r="Q40" s="227">
        <f t="shared" si="6"/>
        <v>0</v>
      </c>
      <c r="R40" s="197">
        <f t="shared" si="7"/>
        <v>0</v>
      </c>
    </row>
    <row r="41">
      <c r="A41" s="229"/>
      <c r="B41" s="230"/>
      <c r="C41" s="17" t="s">
        <v>85</v>
      </c>
      <c r="D41" s="17" t="s">
        <v>85</v>
      </c>
      <c r="E41" s="222">
        <v>0.0</v>
      </c>
      <c r="F41" s="223">
        <f t="shared" si="1"/>
        <v>0</v>
      </c>
      <c r="G41" s="223">
        <f t="shared" si="2"/>
        <v>0</v>
      </c>
      <c r="H41" s="197"/>
      <c r="I41" s="204">
        <v>37.0</v>
      </c>
      <c r="J41" s="204"/>
      <c r="K41" s="197">
        <f t="array" ref="K41">IFERROR(INDEX(IncomeExpenditure!$A$8:$A$18,SMALL(IF(NOT(ISBLANK(IncomeExpenditure!$A$8:$A$18)),ROW(IncomeExpenditure!$A$8:$A$18)),ROW(37:37))-(MATCH("Income", IncomeExpenditure!A:A,0)+2),1),if(ISNUMBER(K40),K40+1,1))</f>
        <v>29</v>
      </c>
      <c r="L41" s="224" t="str">
        <f t="shared" si="3"/>
        <v/>
      </c>
      <c r="M41" s="225">
        <f t="shared" si="4"/>
        <v>0</v>
      </c>
      <c r="N41" s="197">
        <f t="array" ref="N41">IFERROR(INDEX(IncomeExpenditure!$A$24:$A$57,SMALL(IF(NOT(ISBLANK(IncomeExpenditure!$A$24:$A$57))=TRUE,ROW(IncomeExpenditure!$A$24:$A$57)),ROW(37:37))-(MATCH("Expenditure", IncomeExpenditure!A:A,0)+2),1),if(ISNUMBER(N40),N40+1,1))</f>
        <v>22</v>
      </c>
      <c r="O41" s="77"/>
      <c r="P41" s="226" t="str">
        <f t="shared" si="5"/>
        <v/>
      </c>
      <c r="Q41" s="227">
        <f t="shared" si="6"/>
        <v>0</v>
      </c>
      <c r="R41" s="197">
        <f t="shared" si="7"/>
        <v>0</v>
      </c>
    </row>
    <row r="42">
      <c r="A42" s="229"/>
      <c r="B42" s="230"/>
      <c r="C42" s="17" t="s">
        <v>85</v>
      </c>
      <c r="D42" s="17" t="s">
        <v>85</v>
      </c>
      <c r="E42" s="222">
        <v>0.0</v>
      </c>
      <c r="F42" s="223">
        <f t="shared" si="1"/>
        <v>0</v>
      </c>
      <c r="G42" s="223">
        <f t="shared" si="2"/>
        <v>0</v>
      </c>
      <c r="H42" s="197"/>
      <c r="I42" s="204">
        <v>38.0</v>
      </c>
      <c r="J42" s="204"/>
      <c r="K42" s="197">
        <f t="array" ref="K42">IFERROR(INDEX(IncomeExpenditure!$A$8:$A$18,SMALL(IF(NOT(ISBLANK(IncomeExpenditure!$A$8:$A$18)),ROW(IncomeExpenditure!$A$8:$A$18)),ROW(38:38))-(MATCH("Income", IncomeExpenditure!A:A,0)+2),1),if(ISNUMBER(K41),K41+1,1))</f>
        <v>30</v>
      </c>
      <c r="L42" s="224" t="str">
        <f t="shared" si="3"/>
        <v/>
      </c>
      <c r="M42" s="225">
        <f t="shared" si="4"/>
        <v>0</v>
      </c>
      <c r="N42" s="197">
        <f t="array" ref="N42">IFERROR(INDEX(IncomeExpenditure!$A$24:$A$57,SMALL(IF(NOT(ISBLANK(IncomeExpenditure!$A$24:$A$57))=TRUE,ROW(IncomeExpenditure!$A$24:$A$57)),ROW(38:38))-(MATCH("Expenditure", IncomeExpenditure!A:A,0)+2),1),if(ISNUMBER(N41),N41+1,1))</f>
        <v>23</v>
      </c>
      <c r="O42" s="77"/>
      <c r="P42" s="226" t="str">
        <f t="shared" si="5"/>
        <v/>
      </c>
      <c r="Q42" s="227">
        <f t="shared" si="6"/>
        <v>0</v>
      </c>
      <c r="R42" s="197">
        <f t="shared" si="7"/>
        <v>0</v>
      </c>
    </row>
    <row r="43">
      <c r="A43" s="229"/>
      <c r="B43" s="230"/>
      <c r="C43" s="17" t="s">
        <v>85</v>
      </c>
      <c r="D43" s="17" t="s">
        <v>85</v>
      </c>
      <c r="E43" s="222">
        <v>0.0</v>
      </c>
      <c r="F43" s="223">
        <f t="shared" si="1"/>
        <v>0</v>
      </c>
      <c r="G43" s="223">
        <f t="shared" si="2"/>
        <v>0</v>
      </c>
      <c r="H43" s="197"/>
      <c r="I43" s="204">
        <v>39.0</v>
      </c>
      <c r="J43" s="204"/>
      <c r="K43" s="197">
        <f t="array" ref="K43">IFERROR(INDEX(IncomeExpenditure!$A$8:$A$18,SMALL(IF(NOT(ISBLANK(IncomeExpenditure!$A$8:$A$18)),ROW(IncomeExpenditure!$A$8:$A$18)),ROW(39:39))-(MATCH("Income", IncomeExpenditure!A:A,0)+2),1),if(ISNUMBER(K42),K42+1,1))</f>
        <v>31</v>
      </c>
      <c r="L43" s="224" t="str">
        <f t="shared" si="3"/>
        <v/>
      </c>
      <c r="M43" s="225">
        <f t="shared" si="4"/>
        <v>0</v>
      </c>
      <c r="N43" s="197">
        <f t="array" ref="N43">IFERROR(INDEX(IncomeExpenditure!$A$24:$A$57,SMALL(IF(NOT(ISBLANK(IncomeExpenditure!$A$24:$A$57))=TRUE,ROW(IncomeExpenditure!$A$24:$A$57)),ROW(39:39))-(MATCH("Expenditure", IncomeExpenditure!A:A,0)+2),1),if(ISNUMBER(N42),N42+1,1))</f>
        <v>24</v>
      </c>
      <c r="O43" s="77"/>
      <c r="P43" s="226" t="str">
        <f t="shared" si="5"/>
        <v/>
      </c>
      <c r="Q43" s="227">
        <f t="shared" si="6"/>
        <v>0</v>
      </c>
      <c r="R43" s="197">
        <f t="shared" si="7"/>
        <v>0</v>
      </c>
    </row>
    <row r="44">
      <c r="A44" s="229"/>
      <c r="B44" s="230"/>
      <c r="C44" s="17" t="s">
        <v>85</v>
      </c>
      <c r="D44" s="17" t="s">
        <v>85</v>
      </c>
      <c r="E44" s="222">
        <v>0.0</v>
      </c>
      <c r="F44" s="223">
        <f t="shared" si="1"/>
        <v>0</v>
      </c>
      <c r="G44" s="223">
        <f t="shared" si="2"/>
        <v>0</v>
      </c>
      <c r="H44" s="197"/>
      <c r="I44" s="204">
        <v>40.0</v>
      </c>
      <c r="J44" s="204"/>
      <c r="K44" s="197">
        <f t="array" ref="K44">IFERROR(INDEX(IncomeExpenditure!$A$8:$A$18,SMALL(IF(NOT(ISBLANK(IncomeExpenditure!$A$8:$A$18)),ROW(IncomeExpenditure!$A$8:$A$18)),ROW(40:40))-(MATCH("Income", IncomeExpenditure!A:A,0)+2),1),if(ISNUMBER(K43),K43+1,1))</f>
        <v>32</v>
      </c>
      <c r="L44" s="224" t="str">
        <f t="shared" si="3"/>
        <v/>
      </c>
      <c r="M44" s="225">
        <f t="shared" si="4"/>
        <v>0</v>
      </c>
      <c r="N44" s="197">
        <f t="array" ref="N44">IFERROR(INDEX(IncomeExpenditure!$A$24:$A$57,SMALL(IF(NOT(ISBLANK(IncomeExpenditure!$A$24:$A$57))=TRUE,ROW(IncomeExpenditure!$A$24:$A$57)),ROW(40:40))-(MATCH("Expenditure", IncomeExpenditure!A:A,0)+2),1),if(ISNUMBER(N43),N43+1,1))</f>
        <v>25</v>
      </c>
      <c r="O44" s="77"/>
      <c r="P44" s="226" t="str">
        <f t="shared" si="5"/>
        <v/>
      </c>
      <c r="Q44" s="227">
        <f t="shared" si="6"/>
        <v>0</v>
      </c>
      <c r="R44" s="197">
        <f t="shared" si="7"/>
        <v>0</v>
      </c>
    </row>
    <row r="45">
      <c r="A45" s="229"/>
      <c r="B45" s="230"/>
      <c r="C45" s="17" t="s">
        <v>85</v>
      </c>
      <c r="D45" s="17" t="s">
        <v>85</v>
      </c>
      <c r="E45" s="222">
        <v>0.0</v>
      </c>
      <c r="F45" s="223">
        <f t="shared" si="1"/>
        <v>0</v>
      </c>
      <c r="G45" s="223">
        <f t="shared" si="2"/>
        <v>0</v>
      </c>
      <c r="H45" s="197"/>
      <c r="I45" s="204">
        <v>41.0</v>
      </c>
      <c r="J45" s="204"/>
      <c r="K45" s="197">
        <f t="array" ref="K45">IFERROR(INDEX(IncomeExpenditure!$A$8:$A$18,SMALL(IF(NOT(ISBLANK(IncomeExpenditure!$A$8:$A$18)),ROW(IncomeExpenditure!$A$8:$A$18)),ROW(41:41))-(MATCH("Income", IncomeExpenditure!A:A,0)+2),1),if(ISNUMBER(K44),K44+1,1))</f>
        <v>33</v>
      </c>
      <c r="L45" s="224" t="str">
        <f t="shared" si="3"/>
        <v/>
      </c>
      <c r="M45" s="225">
        <f t="shared" si="4"/>
        <v>0</v>
      </c>
      <c r="N45" s="197">
        <f t="array" ref="N45">IFERROR(INDEX(IncomeExpenditure!$A$24:$A$57,SMALL(IF(NOT(ISBLANK(IncomeExpenditure!$A$24:$A$57))=TRUE,ROW(IncomeExpenditure!$A$24:$A$57)),ROW(41:41))-(MATCH("Expenditure", IncomeExpenditure!A:A,0)+2),1),if(ISNUMBER(N44),N44+1,1))</f>
        <v>26</v>
      </c>
      <c r="O45" s="77"/>
      <c r="P45" s="226" t="str">
        <f t="shared" si="5"/>
        <v/>
      </c>
      <c r="Q45" s="227">
        <f t="shared" si="6"/>
        <v>0</v>
      </c>
      <c r="R45" s="197">
        <f t="shared" si="7"/>
        <v>0</v>
      </c>
    </row>
    <row r="46">
      <c r="A46" s="229"/>
      <c r="B46" s="230"/>
      <c r="C46" s="17" t="s">
        <v>85</v>
      </c>
      <c r="D46" s="17" t="s">
        <v>85</v>
      </c>
      <c r="E46" s="222">
        <v>0.0</v>
      </c>
      <c r="F46" s="223">
        <f t="shared" si="1"/>
        <v>0</v>
      </c>
      <c r="G46" s="223">
        <f t="shared" si="2"/>
        <v>0</v>
      </c>
      <c r="H46" s="197"/>
      <c r="I46" s="204">
        <v>42.0</v>
      </c>
      <c r="J46" s="204"/>
      <c r="K46" s="197">
        <f t="array" ref="K46">IFERROR(INDEX(IncomeExpenditure!$A$8:$A$18,SMALL(IF(NOT(ISBLANK(IncomeExpenditure!$A$8:$A$18)),ROW(IncomeExpenditure!$A$8:$A$18)),ROW(42:42))-(MATCH("Income", IncomeExpenditure!A:A,0)+2),1),if(ISNUMBER(K45),K45+1,1))</f>
        <v>34</v>
      </c>
      <c r="L46" s="224" t="str">
        <f t="shared" si="3"/>
        <v/>
      </c>
      <c r="M46" s="225">
        <f t="shared" si="4"/>
        <v>0</v>
      </c>
      <c r="N46" s="197">
        <f t="array" ref="N46">IFERROR(INDEX(IncomeExpenditure!$A$24:$A$57,SMALL(IF(NOT(ISBLANK(IncomeExpenditure!$A$24:$A$57))=TRUE,ROW(IncomeExpenditure!$A$24:$A$57)),ROW(42:42))-(MATCH("Expenditure", IncomeExpenditure!A:A,0)+2),1),if(ISNUMBER(N45),N45+1,1))</f>
        <v>27</v>
      </c>
      <c r="O46" s="77"/>
      <c r="P46" s="226" t="str">
        <f t="shared" si="5"/>
        <v/>
      </c>
      <c r="Q46" s="227">
        <f t="shared" si="6"/>
        <v>0</v>
      </c>
      <c r="R46" s="197">
        <f t="shared" si="7"/>
        <v>0</v>
      </c>
    </row>
    <row r="47">
      <c r="A47" s="229"/>
      <c r="B47" s="230"/>
      <c r="C47" s="17" t="s">
        <v>85</v>
      </c>
      <c r="D47" s="17" t="s">
        <v>85</v>
      </c>
      <c r="E47" s="222">
        <v>0.0</v>
      </c>
      <c r="F47" s="223">
        <f t="shared" si="1"/>
        <v>0</v>
      </c>
      <c r="G47" s="223">
        <f t="shared" si="2"/>
        <v>0</v>
      </c>
      <c r="H47" s="197"/>
      <c r="I47" s="204">
        <v>43.0</v>
      </c>
      <c r="J47" s="204"/>
      <c r="K47" s="197">
        <f t="array" ref="K47">IFERROR(INDEX(IncomeExpenditure!$A$8:$A$18,SMALL(IF(NOT(ISBLANK(IncomeExpenditure!$A$8:$A$18)),ROW(IncomeExpenditure!$A$8:$A$18)),ROW(43:43))-(MATCH("Income", IncomeExpenditure!A:A,0)+2),1),if(ISNUMBER(K46),K46+1,1))</f>
        <v>35</v>
      </c>
      <c r="L47" s="224" t="str">
        <f t="shared" si="3"/>
        <v/>
      </c>
      <c r="M47" s="225">
        <f t="shared" si="4"/>
        <v>0</v>
      </c>
      <c r="N47" s="197">
        <f t="array" ref="N47">IFERROR(INDEX(IncomeExpenditure!$A$24:$A$57,SMALL(IF(NOT(ISBLANK(IncomeExpenditure!$A$24:$A$57))=TRUE,ROW(IncomeExpenditure!$A$24:$A$57)),ROW(43:43))-(MATCH("Expenditure", IncomeExpenditure!A:A,0)+2),1),if(ISNUMBER(N46),N46+1,1))</f>
        <v>28</v>
      </c>
      <c r="O47" s="77"/>
      <c r="P47" s="226" t="str">
        <f t="shared" si="5"/>
        <v/>
      </c>
      <c r="Q47" s="227">
        <f t="shared" si="6"/>
        <v>0</v>
      </c>
      <c r="R47" s="197">
        <f t="shared" si="7"/>
        <v>0</v>
      </c>
    </row>
    <row r="48">
      <c r="A48" s="229"/>
      <c r="B48" s="230"/>
      <c r="C48" s="17" t="s">
        <v>85</v>
      </c>
      <c r="D48" s="17" t="s">
        <v>85</v>
      </c>
      <c r="E48" s="222">
        <v>0.0</v>
      </c>
      <c r="F48" s="223">
        <f t="shared" si="1"/>
        <v>0</v>
      </c>
      <c r="G48" s="223">
        <f t="shared" si="2"/>
        <v>0</v>
      </c>
      <c r="H48" s="197"/>
      <c r="I48" s="204">
        <v>44.0</v>
      </c>
      <c r="J48" s="204"/>
      <c r="K48" s="197">
        <f t="array" ref="K48">IFERROR(INDEX(IncomeExpenditure!$A$8:$A$18,SMALL(IF(NOT(ISBLANK(IncomeExpenditure!$A$8:$A$18)),ROW(IncomeExpenditure!$A$8:$A$18)),ROW(44:44))-(MATCH("Income", IncomeExpenditure!A:A,0)+2),1),if(ISNUMBER(K47),K47+1,1))</f>
        <v>36</v>
      </c>
      <c r="L48" s="224" t="str">
        <f t="shared" si="3"/>
        <v/>
      </c>
      <c r="M48" s="225">
        <f t="shared" si="4"/>
        <v>0</v>
      </c>
      <c r="N48" s="197">
        <f t="array" ref="N48">IFERROR(INDEX(IncomeExpenditure!$A$24:$A$57,SMALL(IF(NOT(ISBLANK(IncomeExpenditure!$A$24:$A$57))=TRUE,ROW(IncomeExpenditure!$A$24:$A$57)),ROW(44:44))-(MATCH("Expenditure", IncomeExpenditure!A:A,0)+2),1),if(ISNUMBER(N47),N47+1,1))</f>
        <v>29</v>
      </c>
      <c r="O48" s="77"/>
      <c r="P48" s="226" t="str">
        <f t="shared" si="5"/>
        <v/>
      </c>
      <c r="Q48" s="227">
        <f t="shared" si="6"/>
        <v>0</v>
      </c>
      <c r="R48" s="197">
        <f t="shared" si="7"/>
        <v>0</v>
      </c>
    </row>
    <row r="49">
      <c r="A49" s="229"/>
      <c r="B49" s="230"/>
      <c r="C49" s="17" t="s">
        <v>85</v>
      </c>
      <c r="D49" s="17" t="s">
        <v>85</v>
      </c>
      <c r="E49" s="222">
        <v>0.0</v>
      </c>
      <c r="F49" s="223">
        <f t="shared" si="1"/>
        <v>0</v>
      </c>
      <c r="G49" s="223">
        <f t="shared" si="2"/>
        <v>0</v>
      </c>
      <c r="H49" s="197"/>
      <c r="I49" s="204">
        <v>45.0</v>
      </c>
      <c r="J49" s="204"/>
      <c r="K49" s="197">
        <f t="array" ref="K49">IFERROR(INDEX(IncomeExpenditure!$A$8:$A$18,SMALL(IF(NOT(ISBLANK(IncomeExpenditure!$A$8:$A$18)),ROW(IncomeExpenditure!$A$8:$A$18)),ROW(45:45))-(MATCH("Income", IncomeExpenditure!A:A,0)+2),1),if(ISNUMBER(K48),K48+1,1))</f>
        <v>37</v>
      </c>
      <c r="L49" s="224" t="str">
        <f t="shared" si="3"/>
        <v/>
      </c>
      <c r="M49" s="225">
        <f t="shared" si="4"/>
        <v>0</v>
      </c>
      <c r="N49" s="197">
        <f t="array" ref="N49">IFERROR(INDEX(IncomeExpenditure!$A$24:$A$57,SMALL(IF(NOT(ISBLANK(IncomeExpenditure!$A$24:$A$57))=TRUE,ROW(IncomeExpenditure!$A$24:$A$57)),ROW(45:45))-(MATCH("Expenditure", IncomeExpenditure!A:A,0)+2),1),if(ISNUMBER(N48),N48+1,1))</f>
        <v>30</v>
      </c>
      <c r="O49" s="77"/>
      <c r="P49" s="226" t="str">
        <f t="shared" si="5"/>
        <v/>
      </c>
      <c r="Q49" s="227">
        <f t="shared" si="6"/>
        <v>0</v>
      </c>
      <c r="R49" s="197">
        <f t="shared" si="7"/>
        <v>0</v>
      </c>
    </row>
    <row r="50">
      <c r="A50" s="229"/>
      <c r="B50" s="230"/>
      <c r="C50" s="17" t="s">
        <v>85</v>
      </c>
      <c r="D50" s="17" t="s">
        <v>85</v>
      </c>
      <c r="E50" s="222">
        <v>0.0</v>
      </c>
      <c r="F50" s="223">
        <f t="shared" si="1"/>
        <v>0</v>
      </c>
      <c r="G50" s="223">
        <f t="shared" si="2"/>
        <v>0</v>
      </c>
      <c r="H50" s="197"/>
      <c r="I50" s="204">
        <v>46.0</v>
      </c>
      <c r="J50" s="204"/>
      <c r="K50" s="197">
        <f t="array" ref="K50">IFERROR(INDEX(IncomeExpenditure!$A$8:$A$18,SMALL(IF(NOT(ISBLANK(IncomeExpenditure!$A$8:$A$18)),ROW(IncomeExpenditure!$A$8:$A$18)),ROW(46:46))-(MATCH("Income", IncomeExpenditure!A:A,0)+2),1),if(ISNUMBER(K49),K49+1,1))</f>
        <v>38</v>
      </c>
      <c r="L50" s="224" t="str">
        <f t="shared" si="3"/>
        <v/>
      </c>
      <c r="M50" s="225">
        <f t="shared" si="4"/>
        <v>0</v>
      </c>
      <c r="N50" s="197">
        <f t="array" ref="N50">IFERROR(INDEX(IncomeExpenditure!$A$24:$A$57,SMALL(IF(NOT(ISBLANK(IncomeExpenditure!$A$24:$A$57))=TRUE,ROW(IncomeExpenditure!$A$24:$A$57)),ROW(46:46))-(MATCH("Expenditure", IncomeExpenditure!A:A,0)+2),1),if(ISNUMBER(N49),N49+1,1))</f>
        <v>31</v>
      </c>
      <c r="O50" s="77"/>
      <c r="P50" s="226" t="str">
        <f t="shared" si="5"/>
        <v/>
      </c>
      <c r="Q50" s="227">
        <f t="shared" si="6"/>
        <v>0</v>
      </c>
      <c r="R50" s="197">
        <f t="shared" si="7"/>
        <v>0</v>
      </c>
    </row>
    <row r="51">
      <c r="A51" s="229"/>
      <c r="B51" s="230"/>
      <c r="C51" s="17" t="s">
        <v>85</v>
      </c>
      <c r="D51" s="17" t="s">
        <v>85</v>
      </c>
      <c r="E51" s="222">
        <v>0.0</v>
      </c>
      <c r="F51" s="223">
        <f t="shared" si="1"/>
        <v>0</v>
      </c>
      <c r="G51" s="223">
        <f t="shared" si="2"/>
        <v>0</v>
      </c>
      <c r="H51" s="197"/>
      <c r="I51" s="204">
        <v>47.0</v>
      </c>
      <c r="J51" s="204"/>
      <c r="K51" s="197">
        <f t="array" ref="K51">IFERROR(INDEX(IncomeExpenditure!$A$8:$A$18,SMALL(IF(NOT(ISBLANK(IncomeExpenditure!$A$8:$A$18)),ROW(IncomeExpenditure!$A$8:$A$18)),ROW(47:47))-(MATCH("Income", IncomeExpenditure!A:A,0)+2),1),if(ISNUMBER(K50),K50+1,1))</f>
        <v>39</v>
      </c>
      <c r="L51" s="224" t="str">
        <f t="shared" si="3"/>
        <v/>
      </c>
      <c r="M51" s="225">
        <f t="shared" si="4"/>
        <v>0</v>
      </c>
      <c r="N51" s="197">
        <f t="array" ref="N51">IFERROR(INDEX(IncomeExpenditure!$A$24:$A$57,SMALL(IF(NOT(ISBLANK(IncomeExpenditure!$A$24:$A$57))=TRUE,ROW(IncomeExpenditure!$A$24:$A$57)),ROW(47:47))-(MATCH("Expenditure", IncomeExpenditure!A:A,0)+2),1),if(ISNUMBER(N50),N50+1,1))</f>
        <v>32</v>
      </c>
      <c r="O51" s="77"/>
      <c r="P51" s="226" t="str">
        <f t="shared" si="5"/>
        <v/>
      </c>
      <c r="Q51" s="227">
        <f t="shared" si="6"/>
        <v>0</v>
      </c>
      <c r="R51" s="197">
        <f t="shared" si="7"/>
        <v>0</v>
      </c>
    </row>
    <row r="52">
      <c r="A52" s="229"/>
      <c r="B52" s="230"/>
      <c r="C52" s="17" t="s">
        <v>85</v>
      </c>
      <c r="D52" s="17" t="s">
        <v>85</v>
      </c>
      <c r="E52" s="222">
        <v>0.0</v>
      </c>
      <c r="F52" s="223">
        <f t="shared" si="1"/>
        <v>0</v>
      </c>
      <c r="G52" s="223">
        <f t="shared" si="2"/>
        <v>0</v>
      </c>
      <c r="H52" s="197"/>
      <c r="I52" s="204">
        <v>48.0</v>
      </c>
      <c r="J52" s="204"/>
      <c r="K52" s="197">
        <f t="array" ref="K52">IFERROR(INDEX(IncomeExpenditure!$A$8:$A$18,SMALL(IF(NOT(ISBLANK(IncomeExpenditure!$A$8:$A$18)),ROW(IncomeExpenditure!$A$8:$A$18)),ROW(48:48))-(MATCH("Income", IncomeExpenditure!A:A,0)+2),1),if(ISNUMBER(K51),K51+1,1))</f>
        <v>40</v>
      </c>
      <c r="L52" s="224" t="str">
        <f t="shared" si="3"/>
        <v/>
      </c>
      <c r="M52" s="225">
        <f t="shared" si="4"/>
        <v>0</v>
      </c>
      <c r="N52" s="197">
        <f t="array" ref="N52">IFERROR(INDEX(IncomeExpenditure!$A$24:$A$57,SMALL(IF(NOT(ISBLANK(IncomeExpenditure!$A$24:$A$57))=TRUE,ROW(IncomeExpenditure!$A$24:$A$57)),ROW(48:48))-(MATCH("Expenditure", IncomeExpenditure!A:A,0)+2),1),if(ISNUMBER(N51),N51+1,1))</f>
        <v>33</v>
      </c>
      <c r="O52" s="77"/>
      <c r="P52" s="226" t="str">
        <f t="shared" si="5"/>
        <v/>
      </c>
      <c r="Q52" s="227">
        <f t="shared" si="6"/>
        <v>0</v>
      </c>
      <c r="R52" s="197">
        <f t="shared" si="7"/>
        <v>0</v>
      </c>
    </row>
    <row r="53">
      <c r="A53" s="229"/>
      <c r="B53" s="230"/>
      <c r="C53" s="17" t="s">
        <v>85</v>
      </c>
      <c r="D53" s="17" t="s">
        <v>85</v>
      </c>
      <c r="E53" s="222">
        <v>0.0</v>
      </c>
      <c r="F53" s="223">
        <f t="shared" si="1"/>
        <v>0</v>
      </c>
      <c r="G53" s="223">
        <f t="shared" si="2"/>
        <v>0</v>
      </c>
      <c r="H53" s="197"/>
      <c r="I53" s="204">
        <v>49.0</v>
      </c>
      <c r="J53" s="204"/>
      <c r="K53" s="197">
        <f t="array" ref="K53">IFERROR(INDEX(IncomeExpenditure!$A$8:$A$18,SMALL(IF(NOT(ISBLANK(IncomeExpenditure!$A$8:$A$18)),ROW(IncomeExpenditure!$A$8:$A$18)),ROW(49:49))-(MATCH("Income", IncomeExpenditure!A:A,0)+2),1),if(ISNUMBER(K52),K52+1,1))</f>
        <v>41</v>
      </c>
      <c r="L53" s="224" t="str">
        <f t="shared" si="3"/>
        <v/>
      </c>
      <c r="M53" s="225">
        <f t="shared" si="4"/>
        <v>0</v>
      </c>
      <c r="N53" s="197">
        <f t="array" ref="N53">IFERROR(INDEX(IncomeExpenditure!$A$24:$A$57,SMALL(IF(NOT(ISBLANK(IncomeExpenditure!$A$24:$A$57))=TRUE,ROW(IncomeExpenditure!$A$24:$A$57)),ROW(49:49))-(MATCH("Expenditure", IncomeExpenditure!A:A,0)+2),1),if(ISNUMBER(N52),N52+1,1))</f>
        <v>34</v>
      </c>
      <c r="O53" s="77"/>
      <c r="P53" s="226" t="str">
        <f t="shared" si="5"/>
        <v/>
      </c>
      <c r="Q53" s="227">
        <f t="shared" si="6"/>
        <v>0</v>
      </c>
      <c r="R53" s="197">
        <f t="shared" si="7"/>
        <v>0</v>
      </c>
    </row>
    <row r="54">
      <c r="A54" s="229"/>
      <c r="B54" s="230"/>
      <c r="C54" s="17" t="s">
        <v>85</v>
      </c>
      <c r="D54" s="17" t="s">
        <v>85</v>
      </c>
      <c r="E54" s="222">
        <v>0.0</v>
      </c>
      <c r="F54" s="223">
        <f t="shared" si="1"/>
        <v>0</v>
      </c>
      <c r="G54" s="223">
        <f t="shared" si="2"/>
        <v>0</v>
      </c>
      <c r="H54" s="197"/>
      <c r="I54" s="204">
        <v>50.0</v>
      </c>
      <c r="J54" s="204"/>
      <c r="K54" s="197">
        <f t="array" ref="K54">IFERROR(INDEX(IncomeExpenditure!$A$8:$A$18,SMALL(IF(NOT(ISBLANK(IncomeExpenditure!$A$8:$A$18)),ROW(IncomeExpenditure!$A$8:$A$18)),ROW(50:50))-(MATCH("Income", IncomeExpenditure!A:A,0)+2),1),if(ISNUMBER(K53),K53+1,1))</f>
        <v>42</v>
      </c>
      <c r="L54" s="224" t="str">
        <f t="shared" si="3"/>
        <v/>
      </c>
      <c r="M54" s="225">
        <f t="shared" si="4"/>
        <v>0</v>
      </c>
      <c r="N54" s="197">
        <f t="array" ref="N54">IFERROR(INDEX(IncomeExpenditure!$A$24:$A$57,SMALL(IF(NOT(ISBLANK(IncomeExpenditure!$A$24:$A$57))=TRUE,ROW(IncomeExpenditure!$A$24:$A$57)),ROW(50:50))-(MATCH("Expenditure", IncomeExpenditure!A:A,0)+2),1),if(ISNUMBER(N53),N53+1,1))</f>
        <v>35</v>
      </c>
      <c r="O54" s="77"/>
      <c r="P54" s="226" t="str">
        <f t="shared" si="5"/>
        <v/>
      </c>
      <c r="Q54" s="227">
        <f t="shared" si="6"/>
        <v>0</v>
      </c>
      <c r="R54" s="197">
        <f t="shared" si="7"/>
        <v>0</v>
      </c>
    </row>
    <row r="55">
      <c r="A55" s="229"/>
      <c r="B55" s="230"/>
      <c r="C55" s="17" t="s">
        <v>85</v>
      </c>
      <c r="D55" s="17" t="s">
        <v>85</v>
      </c>
      <c r="E55" s="222">
        <v>0.0</v>
      </c>
      <c r="F55" s="223">
        <f t="shared" si="1"/>
        <v>0</v>
      </c>
      <c r="G55" s="223">
        <f t="shared" si="2"/>
        <v>0</v>
      </c>
      <c r="H55" s="197"/>
      <c r="I55" s="204">
        <v>51.0</v>
      </c>
      <c r="J55" s="204"/>
      <c r="K55" s="197">
        <f t="array" ref="K55">IFERROR(INDEX(IncomeExpenditure!$A$8:$A$18,SMALL(IF(NOT(ISBLANK(IncomeExpenditure!$A$8:$A$18)),ROW(IncomeExpenditure!$A$8:$A$18)),ROW(51:51))-(MATCH("Income", IncomeExpenditure!A:A,0)+2),1),if(ISNUMBER(K54),K54+1,1))</f>
        <v>43</v>
      </c>
      <c r="L55" s="224" t="str">
        <f t="shared" si="3"/>
        <v/>
      </c>
      <c r="M55" s="225">
        <f t="shared" si="4"/>
        <v>0</v>
      </c>
      <c r="N55" s="197">
        <f t="array" ref="N55">IFERROR(INDEX(IncomeExpenditure!$A$24:$A$57,SMALL(IF(NOT(ISBLANK(IncomeExpenditure!$A$24:$A$57))=TRUE,ROW(IncomeExpenditure!$A$24:$A$57)),ROW(51:51))-(MATCH("Expenditure", IncomeExpenditure!A:A,0)+2),1),if(ISNUMBER(N54),N54+1,1))</f>
        <v>36</v>
      </c>
      <c r="O55" s="77"/>
      <c r="P55" s="226" t="str">
        <f t="shared" si="5"/>
        <v/>
      </c>
      <c r="Q55" s="227">
        <f t="shared" si="6"/>
        <v>0</v>
      </c>
      <c r="R55" s="197">
        <f t="shared" si="7"/>
        <v>0</v>
      </c>
    </row>
    <row r="56">
      <c r="A56" s="229"/>
      <c r="B56" s="230"/>
      <c r="C56" s="17" t="s">
        <v>85</v>
      </c>
      <c r="D56" s="17" t="s">
        <v>85</v>
      </c>
      <c r="E56" s="222">
        <v>0.0</v>
      </c>
      <c r="F56" s="223">
        <f t="shared" si="1"/>
        <v>0</v>
      </c>
      <c r="G56" s="223">
        <f t="shared" si="2"/>
        <v>0</v>
      </c>
      <c r="H56" s="197"/>
      <c r="I56" s="204">
        <v>52.0</v>
      </c>
      <c r="J56" s="204"/>
      <c r="K56" s="197">
        <f t="array" ref="K56">IFERROR(INDEX(IncomeExpenditure!$A$8:$A$18,SMALL(IF(NOT(ISBLANK(IncomeExpenditure!$A$8:$A$18)),ROW(IncomeExpenditure!$A$8:$A$18)),ROW(52:52))-(MATCH("Income", IncomeExpenditure!A:A,0)+2),1),if(ISNUMBER(K55),K55+1,1))</f>
        <v>44</v>
      </c>
      <c r="L56" s="224" t="str">
        <f t="shared" si="3"/>
        <v/>
      </c>
      <c r="M56" s="225">
        <f t="shared" si="4"/>
        <v>0</v>
      </c>
      <c r="N56" s="197">
        <f t="array" ref="N56">IFERROR(INDEX(IncomeExpenditure!$A$24:$A$57,SMALL(IF(NOT(ISBLANK(IncomeExpenditure!$A$24:$A$57))=TRUE,ROW(IncomeExpenditure!$A$24:$A$57)),ROW(52:52))-(MATCH("Expenditure", IncomeExpenditure!A:A,0)+2),1),if(ISNUMBER(N55),N55+1,1))</f>
        <v>37</v>
      </c>
      <c r="O56" s="77"/>
      <c r="P56" s="226" t="str">
        <f t="shared" si="5"/>
        <v/>
      </c>
      <c r="Q56" s="227">
        <f t="shared" si="6"/>
        <v>0</v>
      </c>
      <c r="R56" s="197">
        <f t="shared" si="7"/>
        <v>0</v>
      </c>
    </row>
    <row r="57">
      <c r="A57" s="229"/>
      <c r="B57" s="230"/>
      <c r="C57" s="17" t="s">
        <v>85</v>
      </c>
      <c r="D57" s="17" t="s">
        <v>85</v>
      </c>
      <c r="E57" s="222">
        <v>0.0</v>
      </c>
      <c r="F57" s="223">
        <f t="shared" si="1"/>
        <v>0</v>
      </c>
      <c r="G57" s="223">
        <f t="shared" si="2"/>
        <v>0</v>
      </c>
      <c r="H57" s="197"/>
      <c r="I57" s="204">
        <v>53.0</v>
      </c>
      <c r="J57" s="204"/>
      <c r="K57" s="197">
        <f t="array" ref="K57">IFERROR(INDEX(IncomeExpenditure!$A$8:$A$18,SMALL(IF(NOT(ISBLANK(IncomeExpenditure!$A$8:$A$18)),ROW(IncomeExpenditure!$A$8:$A$18)),ROW(53:53))-(MATCH("Income", IncomeExpenditure!A:A,0)+2),1),if(ISNUMBER(K56),K56+1,1))</f>
        <v>45</v>
      </c>
      <c r="L57" s="224" t="str">
        <f t="shared" si="3"/>
        <v/>
      </c>
      <c r="M57" s="225">
        <f t="shared" si="4"/>
        <v>0</v>
      </c>
      <c r="N57" s="197">
        <f t="array" ref="N57">IFERROR(INDEX(IncomeExpenditure!$A$24:$A$57,SMALL(IF(NOT(ISBLANK(IncomeExpenditure!$A$24:$A$57))=TRUE,ROW(IncomeExpenditure!$A$24:$A$57)),ROW(53:53))-(MATCH("Expenditure", IncomeExpenditure!A:A,0)+2),1),if(ISNUMBER(N56),N56+1,1))</f>
        <v>38</v>
      </c>
      <c r="O57" s="77"/>
      <c r="P57" s="226" t="str">
        <f t="shared" si="5"/>
        <v/>
      </c>
      <c r="Q57" s="227">
        <f t="shared" si="6"/>
        <v>0</v>
      </c>
      <c r="R57" s="197">
        <f t="shared" si="7"/>
        <v>0</v>
      </c>
    </row>
    <row r="58">
      <c r="A58" s="229"/>
      <c r="B58" s="230"/>
      <c r="C58" s="17" t="s">
        <v>85</v>
      </c>
      <c r="D58" s="17" t="s">
        <v>85</v>
      </c>
      <c r="E58" s="222">
        <v>0.0</v>
      </c>
      <c r="F58" s="223">
        <f t="shared" si="1"/>
        <v>0</v>
      </c>
      <c r="G58" s="223">
        <f t="shared" si="2"/>
        <v>0</v>
      </c>
      <c r="H58" s="197"/>
      <c r="I58" s="204">
        <v>54.0</v>
      </c>
      <c r="J58" s="204"/>
      <c r="K58" s="197">
        <f t="array" ref="K58">IFERROR(INDEX(IncomeExpenditure!$A$8:$A$18,SMALL(IF(NOT(ISBLANK(IncomeExpenditure!$A$8:$A$18)),ROW(IncomeExpenditure!$A$8:$A$18)),ROW(54:54))-(MATCH("Income", IncomeExpenditure!A:A,0)+2),1),if(ISNUMBER(K57),K57+1,1))</f>
        <v>46</v>
      </c>
      <c r="L58" s="224" t="str">
        <f t="shared" si="3"/>
        <v/>
      </c>
      <c r="M58" s="225">
        <f t="shared" si="4"/>
        <v>0</v>
      </c>
      <c r="N58" s="197">
        <f t="array" ref="N58">IFERROR(INDEX(IncomeExpenditure!$A$24:$A$57,SMALL(IF(NOT(ISBLANK(IncomeExpenditure!$A$24:$A$57))=TRUE,ROW(IncomeExpenditure!$A$24:$A$57)),ROW(54:54))-(MATCH("Expenditure", IncomeExpenditure!A:A,0)+2),1),if(ISNUMBER(N57),N57+1,1))</f>
        <v>39</v>
      </c>
      <c r="O58" s="77"/>
      <c r="P58" s="226" t="str">
        <f t="shared" si="5"/>
        <v/>
      </c>
      <c r="Q58" s="227">
        <f t="shared" si="6"/>
        <v>0</v>
      </c>
      <c r="R58" s="197">
        <f t="shared" si="7"/>
        <v>0</v>
      </c>
    </row>
    <row r="59">
      <c r="A59" s="229"/>
      <c r="B59" s="230"/>
      <c r="C59" s="17" t="s">
        <v>85</v>
      </c>
      <c r="D59" s="17" t="s">
        <v>85</v>
      </c>
      <c r="E59" s="222">
        <v>0.0</v>
      </c>
      <c r="F59" s="223">
        <f t="shared" si="1"/>
        <v>0</v>
      </c>
      <c r="G59" s="223">
        <f t="shared" si="2"/>
        <v>0</v>
      </c>
      <c r="H59" s="197"/>
      <c r="I59" s="204">
        <v>55.0</v>
      </c>
      <c r="J59" s="204"/>
      <c r="K59" s="197">
        <f t="array" ref="K59">IFERROR(INDEX(IncomeExpenditure!$A$8:$A$18,SMALL(IF(NOT(ISBLANK(IncomeExpenditure!$A$8:$A$18)),ROW(IncomeExpenditure!$A$8:$A$18)),ROW(55:55))-(MATCH("Income", IncomeExpenditure!A:A,0)+2),1),if(ISNUMBER(K58),K58+1,1))</f>
        <v>47</v>
      </c>
      <c r="L59" s="224" t="str">
        <f t="shared" si="3"/>
        <v/>
      </c>
      <c r="M59" s="225">
        <f t="shared" si="4"/>
        <v>0</v>
      </c>
      <c r="N59" s="197">
        <f t="array" ref="N59">IFERROR(INDEX(IncomeExpenditure!$A$24:$A$57,SMALL(IF(NOT(ISBLANK(IncomeExpenditure!$A$24:$A$57))=TRUE,ROW(IncomeExpenditure!$A$24:$A$57)),ROW(55:55))-(MATCH("Expenditure", IncomeExpenditure!A:A,0)+2),1),if(ISNUMBER(N58),N58+1,1))</f>
        <v>40</v>
      </c>
      <c r="O59" s="77"/>
      <c r="P59" s="226" t="str">
        <f t="shared" si="5"/>
        <v/>
      </c>
      <c r="Q59" s="227">
        <f t="shared" si="6"/>
        <v>0</v>
      </c>
      <c r="R59" s="197">
        <f t="shared" si="7"/>
        <v>0</v>
      </c>
    </row>
    <row r="60">
      <c r="A60" s="229"/>
      <c r="B60" s="230"/>
      <c r="C60" s="17" t="s">
        <v>85</v>
      </c>
      <c r="D60" s="17" t="s">
        <v>85</v>
      </c>
      <c r="E60" s="222">
        <v>0.0</v>
      </c>
      <c r="F60" s="223">
        <f t="shared" si="1"/>
        <v>0</v>
      </c>
      <c r="G60" s="223">
        <f t="shared" si="2"/>
        <v>0</v>
      </c>
      <c r="H60" s="197"/>
      <c r="I60" s="204">
        <v>56.0</v>
      </c>
      <c r="J60" s="204"/>
      <c r="K60" s="197">
        <f t="array" ref="K60">IFERROR(INDEX(IncomeExpenditure!$A$8:$A$18,SMALL(IF(NOT(ISBLANK(IncomeExpenditure!$A$8:$A$18)),ROW(IncomeExpenditure!$A$8:$A$18)),ROW(56:56))-(MATCH("Income", IncomeExpenditure!A:A,0)+2),1),if(ISNUMBER(K59),K59+1,1))</f>
        <v>48</v>
      </c>
      <c r="L60" s="224" t="str">
        <f t="shared" si="3"/>
        <v/>
      </c>
      <c r="M60" s="225">
        <f t="shared" si="4"/>
        <v>0</v>
      </c>
      <c r="N60" s="197">
        <f t="array" ref="N60">IFERROR(INDEX(IncomeExpenditure!$A$24:$A$57,SMALL(IF(NOT(ISBLANK(IncomeExpenditure!$A$24:$A$57))=TRUE,ROW(IncomeExpenditure!$A$24:$A$57)),ROW(56:56))-(MATCH("Expenditure", IncomeExpenditure!A:A,0)+2),1),if(ISNUMBER(N59),N59+1,1))</f>
        <v>41</v>
      </c>
      <c r="O60" s="77"/>
      <c r="P60" s="226" t="str">
        <f t="shared" si="5"/>
        <v/>
      </c>
      <c r="Q60" s="227">
        <f t="shared" si="6"/>
        <v>0</v>
      </c>
      <c r="R60" s="197">
        <f t="shared" si="7"/>
        <v>0</v>
      </c>
    </row>
    <row r="61">
      <c r="A61" s="229"/>
      <c r="B61" s="230"/>
      <c r="C61" s="17" t="s">
        <v>85</v>
      </c>
      <c r="D61" s="17" t="s">
        <v>85</v>
      </c>
      <c r="E61" s="222">
        <v>0.0</v>
      </c>
      <c r="F61" s="223">
        <f t="shared" si="1"/>
        <v>0</v>
      </c>
      <c r="G61" s="223">
        <f t="shared" si="2"/>
        <v>0</v>
      </c>
      <c r="H61" s="197"/>
      <c r="I61" s="204">
        <v>57.0</v>
      </c>
      <c r="J61" s="204"/>
      <c r="K61" s="197">
        <f t="array" ref="K61">IFERROR(INDEX(IncomeExpenditure!$A$8:$A$18,SMALL(IF(NOT(ISBLANK(IncomeExpenditure!$A$8:$A$18)),ROW(IncomeExpenditure!$A$8:$A$18)),ROW(57:57))-(MATCH("Income", IncomeExpenditure!A:A,0)+2),1),if(ISNUMBER(K60),K60+1,1))</f>
        <v>49</v>
      </c>
      <c r="L61" s="224" t="str">
        <f t="shared" si="3"/>
        <v/>
      </c>
      <c r="M61" s="225">
        <f t="shared" si="4"/>
        <v>0</v>
      </c>
      <c r="N61" s="197">
        <f t="array" ref="N61">IFERROR(INDEX(IncomeExpenditure!$A$24:$A$57,SMALL(IF(NOT(ISBLANK(IncomeExpenditure!$A$24:$A$57))=TRUE,ROW(IncomeExpenditure!$A$24:$A$57)),ROW(57:57))-(MATCH("Expenditure", IncomeExpenditure!A:A,0)+2),1),if(ISNUMBER(N60),N60+1,1))</f>
        <v>42</v>
      </c>
      <c r="O61" s="77"/>
      <c r="P61" s="226" t="str">
        <f t="shared" si="5"/>
        <v/>
      </c>
      <c r="Q61" s="227">
        <f t="shared" si="6"/>
        <v>0</v>
      </c>
      <c r="R61" s="197">
        <f t="shared" si="7"/>
        <v>0</v>
      </c>
    </row>
    <row r="62">
      <c r="A62" s="229"/>
      <c r="B62" s="230"/>
      <c r="C62" s="17" t="s">
        <v>85</v>
      </c>
      <c r="D62" s="17" t="s">
        <v>85</v>
      </c>
      <c r="E62" s="222">
        <v>0.0</v>
      </c>
      <c r="F62" s="223">
        <f t="shared" si="1"/>
        <v>0</v>
      </c>
      <c r="G62" s="223">
        <f t="shared" si="2"/>
        <v>0</v>
      </c>
      <c r="H62" s="197"/>
      <c r="I62" s="204">
        <v>58.0</v>
      </c>
      <c r="J62" s="204"/>
      <c r="K62" s="197">
        <f t="array" ref="K62">IFERROR(INDEX(IncomeExpenditure!$A$8:$A$18,SMALL(IF(NOT(ISBLANK(IncomeExpenditure!$A$8:$A$18)),ROW(IncomeExpenditure!$A$8:$A$18)),ROW(58:58))-(MATCH("Income", IncomeExpenditure!A:A,0)+2),1),if(ISNUMBER(K61),K61+1,1))</f>
        <v>50</v>
      </c>
      <c r="L62" s="224" t="str">
        <f t="shared" si="3"/>
        <v/>
      </c>
      <c r="M62" s="225">
        <f t="shared" si="4"/>
        <v>0</v>
      </c>
      <c r="N62" s="197">
        <f t="array" ref="N62">IFERROR(INDEX(IncomeExpenditure!$A$24:$A$57,SMALL(IF(NOT(ISBLANK(IncomeExpenditure!$A$24:$A$57))=TRUE,ROW(IncomeExpenditure!$A$24:$A$57)),ROW(58:58))-(MATCH("Expenditure", IncomeExpenditure!A:A,0)+2),1),if(ISNUMBER(N61),N61+1,1))</f>
        <v>43</v>
      </c>
      <c r="O62" s="77"/>
      <c r="P62" s="226" t="str">
        <f t="shared" si="5"/>
        <v/>
      </c>
      <c r="Q62" s="227">
        <f t="shared" si="6"/>
        <v>0</v>
      </c>
      <c r="R62" s="197">
        <f t="shared" si="7"/>
        <v>0</v>
      </c>
    </row>
    <row r="63">
      <c r="A63" s="229"/>
      <c r="B63" s="230"/>
      <c r="C63" s="17" t="s">
        <v>85</v>
      </c>
      <c r="D63" s="17" t="s">
        <v>85</v>
      </c>
      <c r="E63" s="222">
        <v>0.0</v>
      </c>
      <c r="F63" s="223">
        <f t="shared" si="1"/>
        <v>0</v>
      </c>
      <c r="G63" s="223">
        <f t="shared" si="2"/>
        <v>0</v>
      </c>
      <c r="H63" s="197"/>
      <c r="I63" s="204">
        <v>59.0</v>
      </c>
      <c r="J63" s="204"/>
      <c r="K63" s="197">
        <f t="array" ref="K63">IFERROR(INDEX(IncomeExpenditure!$A$8:$A$18,SMALL(IF(NOT(ISBLANK(IncomeExpenditure!$A$8:$A$18)),ROW(IncomeExpenditure!$A$8:$A$18)),ROW(59:59))-(MATCH("Income", IncomeExpenditure!A:A,0)+2),1),if(ISNUMBER(K62),K62+1,1))</f>
        <v>51</v>
      </c>
      <c r="L63" s="224" t="str">
        <f t="shared" si="3"/>
        <v/>
      </c>
      <c r="M63" s="225">
        <f t="shared" si="4"/>
        <v>0</v>
      </c>
      <c r="N63" s="197">
        <f t="array" ref="N63">IFERROR(INDEX(IncomeExpenditure!$A$24:$A$57,SMALL(IF(NOT(ISBLANK(IncomeExpenditure!$A$24:$A$57))=TRUE,ROW(IncomeExpenditure!$A$24:$A$57)),ROW(59:59))-(MATCH("Expenditure", IncomeExpenditure!A:A,0)+2),1),if(ISNUMBER(N62),N62+1,1))</f>
        <v>44</v>
      </c>
      <c r="O63" s="77"/>
      <c r="P63" s="226" t="str">
        <f t="shared" si="5"/>
        <v/>
      </c>
      <c r="Q63" s="227">
        <f t="shared" si="6"/>
        <v>0</v>
      </c>
      <c r="R63" s="197">
        <f t="shared" si="7"/>
        <v>0</v>
      </c>
    </row>
    <row r="64">
      <c r="A64" s="229"/>
      <c r="B64" s="230"/>
      <c r="C64" s="17" t="s">
        <v>85</v>
      </c>
      <c r="D64" s="17" t="s">
        <v>85</v>
      </c>
      <c r="E64" s="222">
        <v>0.0</v>
      </c>
      <c r="F64" s="223">
        <f t="shared" si="1"/>
        <v>0</v>
      </c>
      <c r="G64" s="223">
        <f t="shared" si="2"/>
        <v>0</v>
      </c>
      <c r="H64" s="197"/>
      <c r="I64" s="204">
        <v>60.0</v>
      </c>
      <c r="J64" s="204"/>
      <c r="K64" s="197">
        <f t="array" ref="K64">IFERROR(INDEX(IncomeExpenditure!$A$8:$A$18,SMALL(IF(NOT(ISBLANK(IncomeExpenditure!$A$8:$A$18)),ROW(IncomeExpenditure!$A$8:$A$18)),ROW(60:60))-(MATCH("Income", IncomeExpenditure!A:A,0)+2),1),if(ISNUMBER(K63),K63+1,1))</f>
        <v>52</v>
      </c>
      <c r="L64" s="224" t="str">
        <f t="shared" si="3"/>
        <v/>
      </c>
      <c r="M64" s="225">
        <f t="shared" si="4"/>
        <v>0</v>
      </c>
      <c r="N64" s="197">
        <f t="array" ref="N64">IFERROR(INDEX(IncomeExpenditure!$A$24:$A$57,SMALL(IF(NOT(ISBLANK(IncomeExpenditure!$A$24:$A$57))=TRUE,ROW(IncomeExpenditure!$A$24:$A$57)),ROW(60:60))-(MATCH("Expenditure", IncomeExpenditure!A:A,0)+2),1),if(ISNUMBER(N63),N63+1,1))</f>
        <v>45</v>
      </c>
      <c r="O64" s="77"/>
      <c r="P64" s="226" t="str">
        <f t="shared" si="5"/>
        <v/>
      </c>
      <c r="Q64" s="227">
        <f t="shared" si="6"/>
        <v>0</v>
      </c>
      <c r="R64" s="197">
        <f t="shared" si="7"/>
        <v>0</v>
      </c>
    </row>
    <row r="65">
      <c r="A65" s="229"/>
      <c r="B65" s="230"/>
      <c r="C65" s="17" t="s">
        <v>85</v>
      </c>
      <c r="D65" s="17" t="s">
        <v>85</v>
      </c>
      <c r="E65" s="222">
        <v>0.0</v>
      </c>
      <c r="F65" s="223">
        <f t="shared" si="1"/>
        <v>0</v>
      </c>
      <c r="G65" s="223">
        <f t="shared" si="2"/>
        <v>0</v>
      </c>
      <c r="H65" s="197"/>
      <c r="I65" s="204">
        <v>61.0</v>
      </c>
      <c r="J65" s="204"/>
      <c r="K65" s="197">
        <f t="array" ref="K65">IFERROR(INDEX(IncomeExpenditure!$A$8:$A$18,SMALL(IF(NOT(ISBLANK(IncomeExpenditure!$A$8:$A$18)),ROW(IncomeExpenditure!$A$8:$A$18)),ROW(61:61))-(MATCH("Income", IncomeExpenditure!A:A,0)+2),1),if(ISNUMBER(K64),K64+1,1))</f>
        <v>53</v>
      </c>
      <c r="L65" s="224" t="str">
        <f t="shared" si="3"/>
        <v/>
      </c>
      <c r="M65" s="225">
        <f t="shared" si="4"/>
        <v>0</v>
      </c>
      <c r="N65" s="197">
        <f t="array" ref="N65">IFERROR(INDEX(IncomeExpenditure!$A$24:$A$57,SMALL(IF(NOT(ISBLANK(IncomeExpenditure!$A$24:$A$57))=TRUE,ROW(IncomeExpenditure!$A$24:$A$57)),ROW(61:61))-(MATCH("Expenditure", IncomeExpenditure!A:A,0)+2),1),if(ISNUMBER(N64),N64+1,1))</f>
        <v>46</v>
      </c>
      <c r="O65" s="77"/>
      <c r="P65" s="226" t="str">
        <f t="shared" si="5"/>
        <v/>
      </c>
      <c r="Q65" s="227">
        <f t="shared" si="6"/>
        <v>0</v>
      </c>
      <c r="R65" s="197">
        <f t="shared" si="7"/>
        <v>0</v>
      </c>
    </row>
    <row r="66">
      <c r="A66" s="229"/>
      <c r="B66" s="230"/>
      <c r="C66" s="17" t="s">
        <v>85</v>
      </c>
      <c r="D66" s="17" t="s">
        <v>85</v>
      </c>
      <c r="E66" s="222">
        <v>0.0</v>
      </c>
      <c r="F66" s="223">
        <f t="shared" si="1"/>
        <v>0</v>
      </c>
      <c r="G66" s="223">
        <f t="shared" si="2"/>
        <v>0</v>
      </c>
      <c r="H66" s="197"/>
      <c r="I66" s="204">
        <v>62.0</v>
      </c>
      <c r="J66" s="204"/>
      <c r="K66" s="197">
        <f t="array" ref="K66">IFERROR(INDEX(IncomeExpenditure!$A$8:$A$18,SMALL(IF(NOT(ISBLANK(IncomeExpenditure!$A$8:$A$18)),ROW(IncomeExpenditure!$A$8:$A$18)),ROW(62:62))-(MATCH("Income", IncomeExpenditure!A:A,0)+2),1),if(ISNUMBER(K65),K65+1,1))</f>
        <v>54</v>
      </c>
      <c r="L66" s="224" t="str">
        <f t="shared" si="3"/>
        <v/>
      </c>
      <c r="M66" s="225">
        <f t="shared" si="4"/>
        <v>0</v>
      </c>
      <c r="N66" s="197">
        <f t="array" ref="N66">IFERROR(INDEX(IncomeExpenditure!$A$24:$A$57,SMALL(IF(NOT(ISBLANK(IncomeExpenditure!$A$24:$A$57))=TRUE,ROW(IncomeExpenditure!$A$24:$A$57)),ROW(62:62))-(MATCH("Expenditure", IncomeExpenditure!A:A,0)+2),1),if(ISNUMBER(N65),N65+1,1))</f>
        <v>47</v>
      </c>
      <c r="O66" s="77"/>
      <c r="P66" s="226" t="str">
        <f t="shared" si="5"/>
        <v/>
      </c>
      <c r="Q66" s="227">
        <f t="shared" si="6"/>
        <v>0</v>
      </c>
      <c r="R66" s="197">
        <f t="shared" si="7"/>
        <v>0</v>
      </c>
    </row>
    <row r="67">
      <c r="A67" s="229"/>
      <c r="B67" s="230"/>
      <c r="C67" s="17" t="s">
        <v>85</v>
      </c>
      <c r="D67" s="17" t="s">
        <v>85</v>
      </c>
      <c r="E67" s="222">
        <v>0.0</v>
      </c>
      <c r="F67" s="223">
        <f t="shared" si="1"/>
        <v>0</v>
      </c>
      <c r="G67" s="223">
        <f t="shared" si="2"/>
        <v>0</v>
      </c>
      <c r="H67" s="197"/>
      <c r="I67" s="204">
        <v>63.0</v>
      </c>
      <c r="J67" s="204"/>
      <c r="K67" s="197">
        <f t="array" ref="K67">IFERROR(INDEX(IncomeExpenditure!$A$8:$A$18,SMALL(IF(NOT(ISBLANK(IncomeExpenditure!$A$8:$A$18)),ROW(IncomeExpenditure!$A$8:$A$18)),ROW(63:63))-(MATCH("Income", IncomeExpenditure!A:A,0)+2),1),if(ISNUMBER(K66),K66+1,1))</f>
        <v>55</v>
      </c>
      <c r="L67" s="224" t="str">
        <f t="shared" si="3"/>
        <v/>
      </c>
      <c r="M67" s="225">
        <f t="shared" si="4"/>
        <v>0</v>
      </c>
      <c r="N67" s="197">
        <f t="array" ref="N67">IFERROR(INDEX(IncomeExpenditure!$A$24:$A$57,SMALL(IF(NOT(ISBLANK(IncomeExpenditure!$A$24:$A$57))=TRUE,ROW(IncomeExpenditure!$A$24:$A$57)),ROW(63:63))-(MATCH("Expenditure", IncomeExpenditure!A:A,0)+2),1),if(ISNUMBER(N66),N66+1,1))</f>
        <v>48</v>
      </c>
      <c r="O67" s="77"/>
      <c r="P67" s="226" t="str">
        <f t="shared" si="5"/>
        <v/>
      </c>
      <c r="Q67" s="227">
        <f t="shared" si="6"/>
        <v>0</v>
      </c>
      <c r="R67" s="197">
        <f t="shared" si="7"/>
        <v>0</v>
      </c>
    </row>
    <row r="68">
      <c r="A68" s="229"/>
      <c r="B68" s="230"/>
      <c r="C68" s="17" t="s">
        <v>85</v>
      </c>
      <c r="D68" s="17" t="s">
        <v>85</v>
      </c>
      <c r="E68" s="222">
        <v>0.0</v>
      </c>
      <c r="F68" s="223">
        <f t="shared" si="1"/>
        <v>0</v>
      </c>
      <c r="G68" s="223">
        <f t="shared" si="2"/>
        <v>0</v>
      </c>
      <c r="H68" s="197"/>
      <c r="I68" s="204">
        <v>64.0</v>
      </c>
      <c r="J68" s="204"/>
      <c r="K68" s="197">
        <f t="array" ref="K68">IFERROR(INDEX(IncomeExpenditure!$A$8:$A$18,SMALL(IF(NOT(ISBLANK(IncomeExpenditure!$A$8:$A$18)),ROW(IncomeExpenditure!$A$8:$A$18)),ROW(64:64))-(MATCH("Income", IncomeExpenditure!A:A,0)+2),1),if(ISNUMBER(K67),K67+1,1))</f>
        <v>56</v>
      </c>
      <c r="L68" s="224" t="str">
        <f t="shared" si="3"/>
        <v/>
      </c>
      <c r="M68" s="225">
        <f t="shared" si="4"/>
        <v>0</v>
      </c>
      <c r="N68" s="197">
        <f t="array" ref="N68">IFERROR(INDEX(IncomeExpenditure!$A$24:$A$57,SMALL(IF(NOT(ISBLANK(IncomeExpenditure!$A$24:$A$57))=TRUE,ROW(IncomeExpenditure!$A$24:$A$57)),ROW(64:64))-(MATCH("Expenditure", IncomeExpenditure!A:A,0)+2),1),if(ISNUMBER(N67),N67+1,1))</f>
        <v>49</v>
      </c>
      <c r="O68" s="77"/>
      <c r="P68" s="226" t="str">
        <f t="shared" si="5"/>
        <v/>
      </c>
      <c r="Q68" s="227">
        <f t="shared" si="6"/>
        <v>0</v>
      </c>
      <c r="R68" s="197">
        <f t="shared" si="7"/>
        <v>0</v>
      </c>
    </row>
    <row r="69">
      <c r="A69" s="229"/>
      <c r="B69" s="230"/>
      <c r="C69" s="17" t="s">
        <v>85</v>
      </c>
      <c r="D69" s="17" t="s">
        <v>85</v>
      </c>
      <c r="E69" s="222">
        <v>0.0</v>
      </c>
      <c r="F69" s="223">
        <f t="shared" si="1"/>
        <v>0</v>
      </c>
      <c r="G69" s="223">
        <f t="shared" si="2"/>
        <v>0</v>
      </c>
      <c r="H69" s="197"/>
      <c r="I69" s="204">
        <v>65.0</v>
      </c>
      <c r="J69" s="204"/>
      <c r="K69" s="197">
        <f t="array" ref="K69">IFERROR(INDEX(IncomeExpenditure!$A$8:$A$18,SMALL(IF(NOT(ISBLANK(IncomeExpenditure!$A$8:$A$18)),ROW(IncomeExpenditure!$A$8:$A$18)),ROW(65:65))-(MATCH("Income", IncomeExpenditure!A:A,0)+2),1),if(ISNUMBER(K68),K68+1,1))</f>
        <v>57</v>
      </c>
      <c r="L69" s="224" t="str">
        <f t="shared" si="3"/>
        <v/>
      </c>
      <c r="M69" s="225">
        <f t="shared" si="4"/>
        <v>0</v>
      </c>
      <c r="N69" s="197">
        <f t="array" ref="N69">IFERROR(INDEX(IncomeExpenditure!$A$24:$A$57,SMALL(IF(NOT(ISBLANK(IncomeExpenditure!$A$24:$A$57))=TRUE,ROW(IncomeExpenditure!$A$24:$A$57)),ROW(65:65))-(MATCH("Expenditure", IncomeExpenditure!A:A,0)+2),1),if(ISNUMBER(N68),N68+1,1))</f>
        <v>50</v>
      </c>
      <c r="O69" s="77"/>
      <c r="P69" s="226" t="str">
        <f t="shared" si="5"/>
        <v/>
      </c>
      <c r="Q69" s="227">
        <f t="shared" si="6"/>
        <v>0</v>
      </c>
      <c r="R69" s="197">
        <f t="shared" si="7"/>
        <v>0</v>
      </c>
    </row>
    <row r="70">
      <c r="A70" s="229"/>
      <c r="B70" s="230"/>
      <c r="C70" s="17" t="s">
        <v>85</v>
      </c>
      <c r="D70" s="17" t="s">
        <v>85</v>
      </c>
      <c r="E70" s="222">
        <v>0.0</v>
      </c>
      <c r="F70" s="223">
        <f t="shared" si="1"/>
        <v>0</v>
      </c>
      <c r="G70" s="223">
        <f t="shared" si="2"/>
        <v>0</v>
      </c>
      <c r="H70" s="197"/>
      <c r="I70" s="204">
        <v>66.0</v>
      </c>
      <c r="J70" s="204"/>
      <c r="K70" s="197">
        <f t="array" ref="K70">IFERROR(INDEX(IncomeExpenditure!$A$8:$A$18,SMALL(IF(NOT(ISBLANK(IncomeExpenditure!$A$8:$A$18)),ROW(IncomeExpenditure!$A$8:$A$18)),ROW(66:66))-(MATCH("Income", IncomeExpenditure!A:A,0)+2),1),if(ISNUMBER(K69),K69+1,1))</f>
        <v>58</v>
      </c>
      <c r="L70" s="224" t="str">
        <f t="shared" si="3"/>
        <v/>
      </c>
      <c r="M70" s="225">
        <f t="shared" si="4"/>
        <v>0</v>
      </c>
      <c r="N70" s="197">
        <f t="array" ref="N70">IFERROR(INDEX(IncomeExpenditure!$A$24:$A$57,SMALL(IF(NOT(ISBLANK(IncomeExpenditure!$A$24:$A$57))=TRUE,ROW(IncomeExpenditure!$A$24:$A$57)),ROW(66:66))-(MATCH("Expenditure", IncomeExpenditure!A:A,0)+2),1),if(ISNUMBER(N69),N69+1,1))</f>
        <v>51</v>
      </c>
      <c r="O70" s="77"/>
      <c r="P70" s="226" t="str">
        <f t="shared" si="5"/>
        <v/>
      </c>
      <c r="Q70" s="227">
        <f t="shared" si="6"/>
        <v>0</v>
      </c>
      <c r="R70" s="197">
        <f t="shared" si="7"/>
        <v>0</v>
      </c>
    </row>
    <row r="71">
      <c r="A71" s="229"/>
      <c r="B71" s="230"/>
      <c r="C71" s="17" t="s">
        <v>85</v>
      </c>
      <c r="D71" s="17" t="s">
        <v>85</v>
      </c>
      <c r="E71" s="222">
        <v>0.0</v>
      </c>
      <c r="F71" s="223">
        <f t="shared" si="1"/>
        <v>0</v>
      </c>
      <c r="G71" s="223">
        <f t="shared" si="2"/>
        <v>0</v>
      </c>
      <c r="H71" s="197"/>
      <c r="I71" s="204">
        <v>67.0</v>
      </c>
      <c r="J71" s="204"/>
      <c r="K71" s="197">
        <f t="array" ref="K71">IFERROR(INDEX(IncomeExpenditure!$A$8:$A$18,SMALL(IF(NOT(ISBLANK(IncomeExpenditure!$A$8:$A$18)),ROW(IncomeExpenditure!$A$8:$A$18)),ROW(67:67))-(MATCH("Income", IncomeExpenditure!A:A,0)+2),1),if(ISNUMBER(K70),K70+1,1))</f>
        <v>59</v>
      </c>
      <c r="L71" s="224" t="str">
        <f t="shared" si="3"/>
        <v/>
      </c>
      <c r="M71" s="225">
        <f t="shared" si="4"/>
        <v>0</v>
      </c>
      <c r="N71" s="197">
        <f t="array" ref="N71">IFERROR(INDEX(IncomeExpenditure!$A$24:$A$57,SMALL(IF(NOT(ISBLANK(IncomeExpenditure!$A$24:$A$57))=TRUE,ROW(IncomeExpenditure!$A$24:$A$57)),ROW(67:67))-(MATCH("Expenditure", IncomeExpenditure!A:A,0)+2),1),if(ISNUMBER(N70),N70+1,1))</f>
        <v>52</v>
      </c>
      <c r="O71" s="77"/>
      <c r="P71" s="226" t="str">
        <f t="shared" si="5"/>
        <v/>
      </c>
      <c r="Q71" s="227">
        <f t="shared" si="6"/>
        <v>0</v>
      </c>
      <c r="R71" s="197">
        <f t="shared" si="7"/>
        <v>0</v>
      </c>
    </row>
    <row r="72">
      <c r="A72" s="229"/>
      <c r="B72" s="230"/>
      <c r="C72" s="17" t="s">
        <v>85</v>
      </c>
      <c r="D72" s="17" t="s">
        <v>85</v>
      </c>
      <c r="E72" s="222">
        <v>0.0</v>
      </c>
      <c r="F72" s="223">
        <f t="shared" si="1"/>
        <v>0</v>
      </c>
      <c r="G72" s="223">
        <f t="shared" si="2"/>
        <v>0</v>
      </c>
      <c r="H72" s="197"/>
      <c r="I72" s="204">
        <v>68.0</v>
      </c>
      <c r="J72" s="204"/>
      <c r="K72" s="197">
        <f t="array" ref="K72">IFERROR(INDEX(IncomeExpenditure!$A$8:$A$18,SMALL(IF(NOT(ISBLANK(IncomeExpenditure!$A$8:$A$18)),ROW(IncomeExpenditure!$A$8:$A$18)),ROW(68:68))-(MATCH("Income", IncomeExpenditure!A:A,0)+2),1),if(ISNUMBER(K71),K71+1,1))</f>
        <v>60</v>
      </c>
      <c r="L72" s="224" t="str">
        <f t="shared" si="3"/>
        <v/>
      </c>
      <c r="M72" s="225">
        <f t="shared" si="4"/>
        <v>0</v>
      </c>
      <c r="N72" s="197">
        <f t="array" ref="N72">IFERROR(INDEX(IncomeExpenditure!$A$24:$A$57,SMALL(IF(NOT(ISBLANK(IncomeExpenditure!$A$24:$A$57))=TRUE,ROW(IncomeExpenditure!$A$24:$A$57)),ROW(68:68))-(MATCH("Expenditure", IncomeExpenditure!A:A,0)+2),1),if(ISNUMBER(N71),N71+1,1))</f>
        <v>53</v>
      </c>
      <c r="O72" s="77"/>
      <c r="P72" s="226" t="str">
        <f t="shared" si="5"/>
        <v/>
      </c>
      <c r="Q72" s="227">
        <f t="shared" si="6"/>
        <v>0</v>
      </c>
      <c r="R72" s="197">
        <f t="shared" si="7"/>
        <v>0</v>
      </c>
    </row>
    <row r="73">
      <c r="A73" s="229"/>
      <c r="B73" s="230"/>
      <c r="C73" s="17" t="s">
        <v>85</v>
      </c>
      <c r="D73" s="17" t="s">
        <v>85</v>
      </c>
      <c r="E73" s="222">
        <v>0.0</v>
      </c>
      <c r="F73" s="223">
        <f t="shared" si="1"/>
        <v>0</v>
      </c>
      <c r="G73" s="223">
        <f t="shared" si="2"/>
        <v>0</v>
      </c>
      <c r="H73" s="197"/>
      <c r="I73" s="204">
        <v>69.0</v>
      </c>
      <c r="J73" s="204"/>
      <c r="K73" s="197">
        <f t="array" ref="K73">IFERROR(INDEX(IncomeExpenditure!$A$8:$A$18,SMALL(IF(NOT(ISBLANK(IncomeExpenditure!$A$8:$A$18)),ROW(IncomeExpenditure!$A$8:$A$18)),ROW(69:69))-(MATCH("Income", IncomeExpenditure!A:A,0)+2),1),if(ISNUMBER(K72),K72+1,1))</f>
        <v>61</v>
      </c>
      <c r="L73" s="224" t="str">
        <f t="shared" si="3"/>
        <v/>
      </c>
      <c r="M73" s="225">
        <f t="shared" si="4"/>
        <v>0</v>
      </c>
      <c r="N73" s="197">
        <f t="array" ref="N73">IFERROR(INDEX(IncomeExpenditure!$A$24:$A$57,SMALL(IF(NOT(ISBLANK(IncomeExpenditure!$A$24:$A$57))=TRUE,ROW(IncomeExpenditure!$A$24:$A$57)),ROW(69:69))-(MATCH("Expenditure", IncomeExpenditure!A:A,0)+2),1),if(ISNUMBER(N72),N72+1,1))</f>
        <v>54</v>
      </c>
      <c r="O73" s="77"/>
      <c r="P73" s="226" t="str">
        <f t="shared" si="5"/>
        <v/>
      </c>
      <c r="Q73" s="227">
        <f t="shared" si="6"/>
        <v>0</v>
      </c>
      <c r="R73" s="197">
        <f t="shared" si="7"/>
        <v>0</v>
      </c>
    </row>
    <row r="74">
      <c r="A74" s="229"/>
      <c r="B74" s="230"/>
      <c r="C74" s="17" t="s">
        <v>85</v>
      </c>
      <c r="D74" s="17" t="s">
        <v>85</v>
      </c>
      <c r="E74" s="222">
        <v>0.0</v>
      </c>
      <c r="F74" s="223">
        <f t="shared" si="1"/>
        <v>0</v>
      </c>
      <c r="G74" s="223">
        <f t="shared" si="2"/>
        <v>0</v>
      </c>
      <c r="H74" s="197"/>
      <c r="I74" s="204">
        <v>70.0</v>
      </c>
      <c r="J74" s="204"/>
      <c r="K74" s="197">
        <f t="array" ref="K74">IFERROR(INDEX(IncomeExpenditure!$A$8:$A$18,SMALL(IF(NOT(ISBLANK(IncomeExpenditure!$A$8:$A$18)),ROW(IncomeExpenditure!$A$8:$A$18)),ROW(70:70))-(MATCH("Income", IncomeExpenditure!A:A,0)+2),1),if(ISNUMBER(K73),K73+1,1))</f>
        <v>62</v>
      </c>
      <c r="L74" s="224" t="str">
        <f t="shared" si="3"/>
        <v/>
      </c>
      <c r="M74" s="225">
        <f t="shared" si="4"/>
        <v>0</v>
      </c>
      <c r="N74" s="197">
        <f t="array" ref="N74">IFERROR(INDEX(IncomeExpenditure!$A$24:$A$57,SMALL(IF(NOT(ISBLANK(IncomeExpenditure!$A$24:$A$57))=TRUE,ROW(IncomeExpenditure!$A$24:$A$57)),ROW(70:70))-(MATCH("Expenditure", IncomeExpenditure!A:A,0)+2),1),if(ISNUMBER(N73),N73+1,1))</f>
        <v>55</v>
      </c>
      <c r="O74" s="77"/>
      <c r="P74" s="226" t="str">
        <f t="shared" si="5"/>
        <v/>
      </c>
      <c r="Q74" s="227">
        <f t="shared" si="6"/>
        <v>0</v>
      </c>
      <c r="R74" s="197">
        <f t="shared" si="7"/>
        <v>0</v>
      </c>
    </row>
    <row r="75">
      <c r="A75" s="229"/>
      <c r="B75" s="230"/>
      <c r="C75" s="17" t="s">
        <v>85</v>
      </c>
      <c r="D75" s="17" t="s">
        <v>85</v>
      </c>
      <c r="E75" s="222">
        <v>0.0</v>
      </c>
      <c r="F75" s="223">
        <f t="shared" si="1"/>
        <v>0</v>
      </c>
      <c r="G75" s="223">
        <f t="shared" si="2"/>
        <v>0</v>
      </c>
      <c r="H75" s="197"/>
      <c r="I75" s="204">
        <v>71.0</v>
      </c>
      <c r="J75" s="204"/>
      <c r="K75" s="197">
        <f t="array" ref="K75">IFERROR(INDEX(IncomeExpenditure!$A$8:$A$18,SMALL(IF(NOT(ISBLANK(IncomeExpenditure!$A$8:$A$18)),ROW(IncomeExpenditure!$A$8:$A$18)),ROW(71:71))-(MATCH("Income", IncomeExpenditure!A:A,0)+2),1),if(ISNUMBER(K74),K74+1,1))</f>
        <v>63</v>
      </c>
      <c r="L75" s="224" t="str">
        <f t="shared" si="3"/>
        <v/>
      </c>
      <c r="M75" s="225">
        <f t="shared" si="4"/>
        <v>0</v>
      </c>
      <c r="N75" s="197">
        <f t="array" ref="N75">IFERROR(INDEX(IncomeExpenditure!$A$24:$A$57,SMALL(IF(NOT(ISBLANK(IncomeExpenditure!$A$24:$A$57))=TRUE,ROW(IncomeExpenditure!$A$24:$A$57)),ROW(71:71))-(MATCH("Expenditure", IncomeExpenditure!A:A,0)+2),1),if(ISNUMBER(N74),N74+1,1))</f>
        <v>56</v>
      </c>
      <c r="O75" s="77"/>
      <c r="P75" s="226" t="str">
        <f t="shared" si="5"/>
        <v/>
      </c>
      <c r="Q75" s="227">
        <f t="shared" si="6"/>
        <v>0</v>
      </c>
      <c r="R75" s="197">
        <f t="shared" si="7"/>
        <v>0</v>
      </c>
    </row>
    <row r="76">
      <c r="A76" s="229"/>
      <c r="B76" s="230"/>
      <c r="C76" s="17" t="s">
        <v>85</v>
      </c>
      <c r="D76" s="17" t="s">
        <v>85</v>
      </c>
      <c r="E76" s="222">
        <v>0.0</v>
      </c>
      <c r="F76" s="223">
        <f t="shared" si="1"/>
        <v>0</v>
      </c>
      <c r="G76" s="223">
        <f t="shared" si="2"/>
        <v>0</v>
      </c>
      <c r="H76" s="197"/>
      <c r="I76" s="204">
        <v>72.0</v>
      </c>
      <c r="J76" s="204"/>
      <c r="K76" s="197">
        <f t="array" ref="K76">IFERROR(INDEX(IncomeExpenditure!$A$8:$A$18,SMALL(IF(NOT(ISBLANK(IncomeExpenditure!$A$8:$A$18)),ROW(IncomeExpenditure!$A$8:$A$18)),ROW(72:72))-(MATCH("Income", IncomeExpenditure!A:A,0)+2),1),if(ISNUMBER(K75),K75+1,1))</f>
        <v>64</v>
      </c>
      <c r="L76" s="224" t="str">
        <f t="shared" si="3"/>
        <v/>
      </c>
      <c r="M76" s="225">
        <f t="shared" si="4"/>
        <v>0</v>
      </c>
      <c r="N76" s="197">
        <f t="array" ref="N76">IFERROR(INDEX(IncomeExpenditure!$A$24:$A$57,SMALL(IF(NOT(ISBLANK(IncomeExpenditure!$A$24:$A$57))=TRUE,ROW(IncomeExpenditure!$A$24:$A$57)),ROW(72:72))-(MATCH("Expenditure", IncomeExpenditure!A:A,0)+2),1),if(ISNUMBER(N75),N75+1,1))</f>
        <v>57</v>
      </c>
      <c r="O76" s="77"/>
      <c r="P76" s="226" t="str">
        <f t="shared" si="5"/>
        <v/>
      </c>
      <c r="Q76" s="227">
        <f t="shared" si="6"/>
        <v>0</v>
      </c>
      <c r="R76" s="197">
        <f t="shared" si="7"/>
        <v>0</v>
      </c>
    </row>
    <row r="77">
      <c r="A77" s="229"/>
      <c r="B77" s="230"/>
      <c r="C77" s="17" t="s">
        <v>85</v>
      </c>
      <c r="D77" s="17" t="s">
        <v>85</v>
      </c>
      <c r="E77" s="222">
        <v>0.0</v>
      </c>
      <c r="F77" s="223">
        <f t="shared" si="1"/>
        <v>0</v>
      </c>
      <c r="G77" s="223">
        <f t="shared" si="2"/>
        <v>0</v>
      </c>
      <c r="H77" s="197"/>
      <c r="I77" s="204">
        <v>73.0</v>
      </c>
      <c r="J77" s="204"/>
      <c r="K77" s="197">
        <f t="array" ref="K77">IFERROR(INDEX(IncomeExpenditure!$A$8:$A$18,SMALL(IF(NOT(ISBLANK(IncomeExpenditure!$A$8:$A$18)),ROW(IncomeExpenditure!$A$8:$A$18)),ROW(73:73))-(MATCH("Income", IncomeExpenditure!A:A,0)+2),1),if(ISNUMBER(K76),K76+1,1))</f>
        <v>65</v>
      </c>
      <c r="L77" s="224" t="str">
        <f t="shared" si="3"/>
        <v/>
      </c>
      <c r="M77" s="225">
        <f t="shared" si="4"/>
        <v>0</v>
      </c>
      <c r="N77" s="197">
        <f t="array" ref="N77">IFERROR(INDEX(IncomeExpenditure!$A$24:$A$57,SMALL(IF(NOT(ISBLANK(IncomeExpenditure!$A$24:$A$57))=TRUE,ROW(IncomeExpenditure!$A$24:$A$57)),ROW(73:73))-(MATCH("Expenditure", IncomeExpenditure!A:A,0)+2),1),if(ISNUMBER(N76),N76+1,1))</f>
        <v>58</v>
      </c>
      <c r="O77" s="77"/>
      <c r="P77" s="226" t="str">
        <f t="shared" si="5"/>
        <v/>
      </c>
      <c r="Q77" s="227">
        <f t="shared" si="6"/>
        <v>0</v>
      </c>
      <c r="R77" s="197">
        <f t="shared" si="7"/>
        <v>0</v>
      </c>
    </row>
    <row r="78">
      <c r="A78" s="229"/>
      <c r="B78" s="230"/>
      <c r="C78" s="17" t="s">
        <v>85</v>
      </c>
      <c r="D78" s="17" t="s">
        <v>85</v>
      </c>
      <c r="E78" s="222">
        <v>0.0</v>
      </c>
      <c r="F78" s="223">
        <f t="shared" si="1"/>
        <v>0</v>
      </c>
      <c r="G78" s="223">
        <f t="shared" si="2"/>
        <v>0</v>
      </c>
      <c r="H78" s="197"/>
      <c r="I78" s="204">
        <v>74.0</v>
      </c>
      <c r="J78" s="204"/>
      <c r="K78" s="197">
        <f t="array" ref="K78">IFERROR(INDEX(IncomeExpenditure!$A$8:$A$18,SMALL(IF(NOT(ISBLANK(IncomeExpenditure!$A$8:$A$18)),ROW(IncomeExpenditure!$A$8:$A$18)),ROW(74:74))-(MATCH("Income", IncomeExpenditure!A:A,0)+2),1),if(ISNUMBER(K77),K77+1,1))</f>
        <v>66</v>
      </c>
      <c r="L78" s="224" t="str">
        <f t="shared" si="3"/>
        <v/>
      </c>
      <c r="M78" s="225">
        <f t="shared" si="4"/>
        <v>0</v>
      </c>
      <c r="N78" s="197">
        <f t="array" ref="N78">IFERROR(INDEX(IncomeExpenditure!$A$24:$A$57,SMALL(IF(NOT(ISBLANK(IncomeExpenditure!$A$24:$A$57))=TRUE,ROW(IncomeExpenditure!$A$24:$A$57)),ROW(74:74))-(MATCH("Expenditure", IncomeExpenditure!A:A,0)+2),1),if(ISNUMBER(N77),N77+1,1))</f>
        <v>59</v>
      </c>
      <c r="O78" s="77"/>
      <c r="P78" s="226" t="str">
        <f t="shared" si="5"/>
        <v/>
      </c>
      <c r="Q78" s="227">
        <f t="shared" si="6"/>
        <v>0</v>
      </c>
      <c r="R78" s="197">
        <f t="shared" si="7"/>
        <v>0</v>
      </c>
    </row>
    <row r="79">
      <c r="A79" s="229"/>
      <c r="B79" s="230"/>
      <c r="C79" s="17" t="s">
        <v>85</v>
      </c>
      <c r="D79" s="17" t="s">
        <v>85</v>
      </c>
      <c r="E79" s="222">
        <v>0.0</v>
      </c>
      <c r="F79" s="223">
        <f t="shared" si="1"/>
        <v>0</v>
      </c>
      <c r="G79" s="223">
        <f t="shared" si="2"/>
        <v>0</v>
      </c>
      <c r="H79" s="197"/>
      <c r="I79" s="204">
        <v>75.0</v>
      </c>
      <c r="J79" s="204"/>
      <c r="K79" s="197">
        <f t="array" ref="K79">IFERROR(INDEX(IncomeExpenditure!$A$8:$A$18,SMALL(IF(NOT(ISBLANK(IncomeExpenditure!$A$8:$A$18)),ROW(IncomeExpenditure!$A$8:$A$18)),ROW(75:75))-(MATCH("Income", IncomeExpenditure!A:A,0)+2),1),if(ISNUMBER(K78),K78+1,1))</f>
        <v>67</v>
      </c>
      <c r="L79" s="224" t="str">
        <f t="shared" si="3"/>
        <v/>
      </c>
      <c r="M79" s="225">
        <f t="shared" si="4"/>
        <v>0</v>
      </c>
      <c r="N79" s="197">
        <f t="array" ref="N79">IFERROR(INDEX(IncomeExpenditure!$A$24:$A$57,SMALL(IF(NOT(ISBLANK(IncomeExpenditure!$A$24:$A$57))=TRUE,ROW(IncomeExpenditure!$A$24:$A$57)),ROW(75:75))-(MATCH("Expenditure", IncomeExpenditure!A:A,0)+2),1),if(ISNUMBER(N78),N78+1,1))</f>
        <v>60</v>
      </c>
      <c r="O79" s="77"/>
      <c r="P79" s="226" t="str">
        <f t="shared" si="5"/>
        <v/>
      </c>
      <c r="Q79" s="227">
        <f t="shared" si="6"/>
        <v>0</v>
      </c>
      <c r="R79" s="197">
        <f t="shared" si="7"/>
        <v>0</v>
      </c>
    </row>
    <row r="80">
      <c r="A80" s="229"/>
      <c r="B80" s="230"/>
      <c r="C80" s="17" t="s">
        <v>85</v>
      </c>
      <c r="D80" s="17" t="s">
        <v>85</v>
      </c>
      <c r="E80" s="222">
        <v>0.0</v>
      </c>
      <c r="F80" s="223">
        <f t="shared" si="1"/>
        <v>0</v>
      </c>
      <c r="G80" s="223">
        <f t="shared" si="2"/>
        <v>0</v>
      </c>
      <c r="H80" s="197"/>
      <c r="I80" s="204">
        <v>76.0</v>
      </c>
      <c r="J80" s="204"/>
      <c r="K80" s="197">
        <f t="array" ref="K80">IFERROR(INDEX(IncomeExpenditure!$A$8:$A$18,SMALL(IF(NOT(ISBLANK(IncomeExpenditure!$A$8:$A$18)),ROW(IncomeExpenditure!$A$8:$A$18)),ROW(76:76))-(MATCH("Income", IncomeExpenditure!A:A,0)+2),1),if(ISNUMBER(K79),K79+1,1))</f>
        <v>68</v>
      </c>
      <c r="L80" s="224" t="str">
        <f t="shared" si="3"/>
        <v/>
      </c>
      <c r="M80" s="225">
        <f t="shared" si="4"/>
        <v>0</v>
      </c>
      <c r="N80" s="197">
        <f t="array" ref="N80">IFERROR(INDEX(IncomeExpenditure!$A$24:$A$57,SMALL(IF(NOT(ISBLANK(IncomeExpenditure!$A$24:$A$57))=TRUE,ROW(IncomeExpenditure!$A$24:$A$57)),ROW(76:76))-(MATCH("Expenditure", IncomeExpenditure!A:A,0)+2),1),if(ISNUMBER(N79),N79+1,1))</f>
        <v>61</v>
      </c>
      <c r="O80" s="77"/>
      <c r="P80" s="226" t="str">
        <f t="shared" si="5"/>
        <v/>
      </c>
      <c r="Q80" s="227">
        <f t="shared" si="6"/>
        <v>0</v>
      </c>
      <c r="R80" s="197">
        <f t="shared" si="7"/>
        <v>0</v>
      </c>
    </row>
    <row r="81">
      <c r="A81" s="229"/>
      <c r="B81" s="230"/>
      <c r="C81" s="17" t="s">
        <v>85</v>
      </c>
      <c r="D81" s="17" t="s">
        <v>85</v>
      </c>
      <c r="E81" s="222">
        <v>0.0</v>
      </c>
      <c r="F81" s="223">
        <f t="shared" si="1"/>
        <v>0</v>
      </c>
      <c r="G81" s="223">
        <f t="shared" si="2"/>
        <v>0</v>
      </c>
      <c r="H81" s="197"/>
      <c r="I81" s="204">
        <v>77.0</v>
      </c>
      <c r="J81" s="204"/>
      <c r="K81" s="197">
        <f t="array" ref="K81">IFERROR(INDEX(IncomeExpenditure!$A$8:$A$18,SMALL(IF(NOT(ISBLANK(IncomeExpenditure!$A$8:$A$18)),ROW(IncomeExpenditure!$A$8:$A$18)),ROW(77:77))-(MATCH("Income", IncomeExpenditure!A:A,0)+2),1),if(ISNUMBER(K80),K80+1,1))</f>
        <v>69</v>
      </c>
      <c r="L81" s="224" t="str">
        <f t="shared" si="3"/>
        <v/>
      </c>
      <c r="M81" s="225">
        <f t="shared" si="4"/>
        <v>0</v>
      </c>
      <c r="N81" s="197">
        <f t="array" ref="N81">IFERROR(INDEX(IncomeExpenditure!$A$24:$A$57,SMALL(IF(NOT(ISBLANK(IncomeExpenditure!$A$24:$A$57))=TRUE,ROW(IncomeExpenditure!$A$24:$A$57)),ROW(77:77))-(MATCH("Expenditure", IncomeExpenditure!A:A,0)+2),1),if(ISNUMBER(N80),N80+1,1))</f>
        <v>62</v>
      </c>
      <c r="O81" s="77"/>
      <c r="P81" s="226" t="str">
        <f t="shared" si="5"/>
        <v/>
      </c>
      <c r="Q81" s="227">
        <f t="shared" si="6"/>
        <v>0</v>
      </c>
      <c r="R81" s="197">
        <f t="shared" si="7"/>
        <v>0</v>
      </c>
    </row>
    <row r="82">
      <c r="A82" s="229"/>
      <c r="B82" s="230"/>
      <c r="C82" s="17" t="s">
        <v>85</v>
      </c>
      <c r="D82" s="17" t="s">
        <v>85</v>
      </c>
      <c r="E82" s="222">
        <v>0.0</v>
      </c>
      <c r="F82" s="223">
        <f t="shared" si="1"/>
        <v>0</v>
      </c>
      <c r="G82" s="223">
        <f t="shared" si="2"/>
        <v>0</v>
      </c>
      <c r="H82" s="197"/>
      <c r="I82" s="204">
        <v>78.0</v>
      </c>
      <c r="J82" s="204"/>
      <c r="K82" s="197">
        <f t="array" ref="K82">IFERROR(INDEX(IncomeExpenditure!$A$8:$A$18,SMALL(IF(NOT(ISBLANK(IncomeExpenditure!$A$8:$A$18)),ROW(IncomeExpenditure!$A$8:$A$18)),ROW(78:78))-(MATCH("Income", IncomeExpenditure!A:A,0)+2),1),if(ISNUMBER(K81),K81+1,1))</f>
        <v>70</v>
      </c>
      <c r="L82" s="224" t="str">
        <f t="shared" si="3"/>
        <v/>
      </c>
      <c r="M82" s="225">
        <f t="shared" si="4"/>
        <v>0</v>
      </c>
      <c r="N82" s="197">
        <f t="array" ref="N82">IFERROR(INDEX(IncomeExpenditure!$A$24:$A$57,SMALL(IF(NOT(ISBLANK(IncomeExpenditure!$A$24:$A$57))=TRUE,ROW(IncomeExpenditure!$A$24:$A$57)),ROW(78:78))-(MATCH("Expenditure", IncomeExpenditure!A:A,0)+2),1),if(ISNUMBER(N81),N81+1,1))</f>
        <v>63</v>
      </c>
      <c r="O82" s="77"/>
      <c r="P82" s="226" t="str">
        <f t="shared" si="5"/>
        <v/>
      </c>
      <c r="Q82" s="227">
        <f t="shared" si="6"/>
        <v>0</v>
      </c>
      <c r="R82" s="197">
        <f t="shared" si="7"/>
        <v>0</v>
      </c>
    </row>
    <row r="83">
      <c r="A83" s="229"/>
      <c r="B83" s="230"/>
      <c r="C83" s="17" t="s">
        <v>85</v>
      </c>
      <c r="D83" s="17" t="s">
        <v>85</v>
      </c>
      <c r="E83" s="222">
        <v>0.0</v>
      </c>
      <c r="F83" s="223">
        <f t="shared" si="1"/>
        <v>0</v>
      </c>
      <c r="G83" s="223">
        <f t="shared" si="2"/>
        <v>0</v>
      </c>
      <c r="H83" s="197"/>
      <c r="I83" s="204">
        <v>79.0</v>
      </c>
      <c r="J83" s="204"/>
      <c r="K83" s="197">
        <f t="array" ref="K83">IFERROR(INDEX(IncomeExpenditure!$A$8:$A$18,SMALL(IF(NOT(ISBLANK(IncomeExpenditure!$A$8:$A$18)),ROW(IncomeExpenditure!$A$8:$A$18)),ROW(79:79))-(MATCH("Income", IncomeExpenditure!A:A,0)+2),1),if(ISNUMBER(K82),K82+1,1))</f>
        <v>71</v>
      </c>
      <c r="L83" s="224" t="str">
        <f t="shared" si="3"/>
        <v/>
      </c>
      <c r="M83" s="225">
        <f t="shared" si="4"/>
        <v>0</v>
      </c>
      <c r="N83" s="197">
        <f t="array" ref="N83">IFERROR(INDEX(IncomeExpenditure!$A$24:$A$57,SMALL(IF(NOT(ISBLANK(IncomeExpenditure!$A$24:$A$57))=TRUE,ROW(IncomeExpenditure!$A$24:$A$57)),ROW(79:79))-(MATCH("Expenditure", IncomeExpenditure!A:A,0)+2),1),if(ISNUMBER(N82),N82+1,1))</f>
        <v>64</v>
      </c>
      <c r="O83" s="77"/>
      <c r="P83" s="226" t="str">
        <f t="shared" si="5"/>
        <v/>
      </c>
      <c r="Q83" s="227">
        <f t="shared" si="6"/>
        <v>0</v>
      </c>
      <c r="R83" s="197">
        <f t="shared" si="7"/>
        <v>0</v>
      </c>
    </row>
    <row r="84">
      <c r="A84" s="229"/>
      <c r="B84" s="230"/>
      <c r="C84" s="17" t="s">
        <v>85</v>
      </c>
      <c r="D84" s="17" t="s">
        <v>85</v>
      </c>
      <c r="E84" s="222">
        <v>0.0</v>
      </c>
      <c r="F84" s="223">
        <f t="shared" si="1"/>
        <v>0</v>
      </c>
      <c r="G84" s="223">
        <f t="shared" si="2"/>
        <v>0</v>
      </c>
      <c r="H84" s="197"/>
      <c r="I84" s="204">
        <v>80.0</v>
      </c>
      <c r="J84" s="204"/>
      <c r="K84" s="197">
        <f t="array" ref="K84">IFERROR(INDEX(IncomeExpenditure!$A$8:$A$18,SMALL(IF(NOT(ISBLANK(IncomeExpenditure!$A$8:$A$18)),ROW(IncomeExpenditure!$A$8:$A$18)),ROW(80:80))-(MATCH("Income", IncomeExpenditure!A:A,0)+2),1),if(ISNUMBER(K83),K83+1,1))</f>
        <v>72</v>
      </c>
      <c r="L84" s="224" t="str">
        <f t="shared" si="3"/>
        <v/>
      </c>
      <c r="M84" s="225">
        <f t="shared" si="4"/>
        <v>0</v>
      </c>
      <c r="N84" s="197">
        <f t="array" ref="N84">IFERROR(INDEX(IncomeExpenditure!$A$24:$A$57,SMALL(IF(NOT(ISBLANK(IncomeExpenditure!$A$24:$A$57))=TRUE,ROW(IncomeExpenditure!$A$24:$A$57)),ROW(80:80))-(MATCH("Expenditure", IncomeExpenditure!A:A,0)+2),1),if(ISNUMBER(N83),N83+1,1))</f>
        <v>65</v>
      </c>
      <c r="O84" s="77"/>
      <c r="P84" s="226" t="str">
        <f t="shared" si="5"/>
        <v/>
      </c>
      <c r="Q84" s="227">
        <f t="shared" si="6"/>
        <v>0</v>
      </c>
      <c r="R84" s="197">
        <f t="shared" si="7"/>
        <v>0</v>
      </c>
    </row>
    <row r="85">
      <c r="A85" s="229"/>
      <c r="B85" s="230"/>
      <c r="C85" s="17" t="s">
        <v>85</v>
      </c>
      <c r="D85" s="17" t="s">
        <v>85</v>
      </c>
      <c r="E85" s="222">
        <v>0.0</v>
      </c>
      <c r="F85" s="223">
        <f t="shared" si="1"/>
        <v>0</v>
      </c>
      <c r="G85" s="223">
        <f t="shared" si="2"/>
        <v>0</v>
      </c>
      <c r="H85" s="197"/>
      <c r="I85" s="204">
        <v>81.0</v>
      </c>
      <c r="J85" s="204"/>
      <c r="K85" s="197">
        <f t="array" ref="K85">IFERROR(INDEX(IncomeExpenditure!$A$8:$A$18,SMALL(IF(NOT(ISBLANK(IncomeExpenditure!$A$8:$A$18)),ROW(IncomeExpenditure!$A$8:$A$18)),ROW(81:81))-(MATCH("Income", IncomeExpenditure!A:A,0)+2),1),if(ISNUMBER(K84),K84+1,1))</f>
        <v>73</v>
      </c>
      <c r="L85" s="224" t="str">
        <f t="shared" si="3"/>
        <v/>
      </c>
      <c r="M85" s="225">
        <f t="shared" si="4"/>
        <v>0</v>
      </c>
      <c r="N85" s="197">
        <f t="array" ref="N85">IFERROR(INDEX(IncomeExpenditure!$A$24:$A$57,SMALL(IF(NOT(ISBLANK(IncomeExpenditure!$A$24:$A$57))=TRUE,ROW(IncomeExpenditure!$A$24:$A$57)),ROW(81:81))-(MATCH("Expenditure", IncomeExpenditure!A:A,0)+2),1),if(ISNUMBER(N84),N84+1,1))</f>
        <v>66</v>
      </c>
      <c r="O85" s="77"/>
      <c r="P85" s="226" t="str">
        <f t="shared" si="5"/>
        <v/>
      </c>
      <c r="Q85" s="227">
        <f t="shared" si="6"/>
        <v>0</v>
      </c>
      <c r="R85" s="197">
        <f t="shared" si="7"/>
        <v>0</v>
      </c>
    </row>
    <row r="86">
      <c r="A86" s="229"/>
      <c r="B86" s="230"/>
      <c r="C86" s="17" t="s">
        <v>85</v>
      </c>
      <c r="D86" s="17" t="s">
        <v>85</v>
      </c>
      <c r="E86" s="222">
        <v>0.0</v>
      </c>
      <c r="F86" s="223">
        <f t="shared" si="1"/>
        <v>0</v>
      </c>
      <c r="G86" s="223">
        <f t="shared" si="2"/>
        <v>0</v>
      </c>
      <c r="H86" s="197"/>
      <c r="I86" s="204">
        <v>82.0</v>
      </c>
      <c r="J86" s="204"/>
      <c r="K86" s="197">
        <f t="array" ref="K86">IFERROR(INDEX(IncomeExpenditure!$A$8:$A$18,SMALL(IF(NOT(ISBLANK(IncomeExpenditure!$A$8:$A$18)),ROW(IncomeExpenditure!$A$8:$A$18)),ROW(82:82))-(MATCH("Income", IncomeExpenditure!A:A,0)+2),1),if(ISNUMBER(K85),K85+1,1))</f>
        <v>74</v>
      </c>
      <c r="L86" s="224" t="str">
        <f t="shared" si="3"/>
        <v/>
      </c>
      <c r="M86" s="225">
        <f t="shared" si="4"/>
        <v>0</v>
      </c>
      <c r="N86" s="197">
        <f t="array" ref="N86">IFERROR(INDEX(IncomeExpenditure!$A$24:$A$57,SMALL(IF(NOT(ISBLANK(IncomeExpenditure!$A$24:$A$57))=TRUE,ROW(IncomeExpenditure!$A$24:$A$57)),ROW(82:82))-(MATCH("Expenditure", IncomeExpenditure!A:A,0)+2),1),if(ISNUMBER(N85),N85+1,1))</f>
        <v>67</v>
      </c>
      <c r="O86" s="77"/>
      <c r="P86" s="226" t="str">
        <f t="shared" si="5"/>
        <v/>
      </c>
      <c r="Q86" s="227">
        <f t="shared" si="6"/>
        <v>0</v>
      </c>
      <c r="R86" s="197">
        <f t="shared" si="7"/>
        <v>0</v>
      </c>
    </row>
    <row r="87">
      <c r="A87" s="229"/>
      <c r="B87" s="230"/>
      <c r="C87" s="17" t="s">
        <v>85</v>
      </c>
      <c r="D87" s="17" t="s">
        <v>85</v>
      </c>
      <c r="E87" s="222">
        <v>0.0</v>
      </c>
      <c r="F87" s="223">
        <f t="shared" si="1"/>
        <v>0</v>
      </c>
      <c r="G87" s="223">
        <f t="shared" si="2"/>
        <v>0</v>
      </c>
      <c r="H87" s="197"/>
      <c r="I87" s="204">
        <v>83.0</v>
      </c>
      <c r="J87" s="204"/>
      <c r="K87" s="197">
        <f t="array" ref="K87">IFERROR(INDEX(IncomeExpenditure!$A$8:$A$18,SMALL(IF(NOT(ISBLANK(IncomeExpenditure!$A$8:$A$18)),ROW(IncomeExpenditure!$A$8:$A$18)),ROW(83:83))-(MATCH("Income", IncomeExpenditure!A:A,0)+2),1),if(ISNUMBER(K86),K86+1,1))</f>
        <v>75</v>
      </c>
      <c r="L87" s="224" t="str">
        <f t="shared" si="3"/>
        <v/>
      </c>
      <c r="M87" s="225">
        <f t="shared" si="4"/>
        <v>0</v>
      </c>
      <c r="N87" s="197">
        <f t="array" ref="N87">IFERROR(INDEX(IncomeExpenditure!$A$24:$A$57,SMALL(IF(NOT(ISBLANK(IncomeExpenditure!$A$24:$A$57))=TRUE,ROW(IncomeExpenditure!$A$24:$A$57)),ROW(83:83))-(MATCH("Expenditure", IncomeExpenditure!A:A,0)+2),1),if(ISNUMBER(N86),N86+1,1))</f>
        <v>68</v>
      </c>
      <c r="O87" s="77"/>
      <c r="P87" s="226" t="str">
        <f t="shared" si="5"/>
        <v/>
      </c>
      <c r="Q87" s="227">
        <f t="shared" si="6"/>
        <v>0</v>
      </c>
      <c r="R87" s="197">
        <f t="shared" si="7"/>
        <v>0</v>
      </c>
    </row>
    <row r="88">
      <c r="A88" s="229"/>
      <c r="B88" s="230"/>
      <c r="C88" s="17" t="s">
        <v>85</v>
      </c>
      <c r="D88" s="17" t="s">
        <v>85</v>
      </c>
      <c r="E88" s="222">
        <v>0.0</v>
      </c>
      <c r="F88" s="223">
        <f t="shared" si="1"/>
        <v>0</v>
      </c>
      <c r="G88" s="223">
        <f t="shared" si="2"/>
        <v>0</v>
      </c>
      <c r="H88" s="197"/>
      <c r="I88" s="204">
        <v>84.0</v>
      </c>
      <c r="J88" s="204"/>
      <c r="K88" s="197">
        <f t="array" ref="K88">IFERROR(INDEX(IncomeExpenditure!$A$8:$A$18,SMALL(IF(NOT(ISBLANK(IncomeExpenditure!$A$8:$A$18)),ROW(IncomeExpenditure!$A$8:$A$18)),ROW(84:84))-(MATCH("Income", IncomeExpenditure!A:A,0)+2),1),if(ISNUMBER(K87),K87+1,1))</f>
        <v>76</v>
      </c>
      <c r="L88" s="224" t="str">
        <f t="shared" si="3"/>
        <v/>
      </c>
      <c r="M88" s="225">
        <f t="shared" si="4"/>
        <v>0</v>
      </c>
      <c r="N88" s="197">
        <f t="array" ref="N88">IFERROR(INDEX(IncomeExpenditure!$A$24:$A$57,SMALL(IF(NOT(ISBLANK(IncomeExpenditure!$A$24:$A$57))=TRUE,ROW(IncomeExpenditure!$A$24:$A$57)),ROW(84:84))-(MATCH("Expenditure", IncomeExpenditure!A:A,0)+2),1),if(ISNUMBER(N87),N87+1,1))</f>
        <v>69</v>
      </c>
      <c r="O88" s="77"/>
      <c r="P88" s="226" t="str">
        <f t="shared" si="5"/>
        <v/>
      </c>
      <c r="Q88" s="227">
        <f t="shared" si="6"/>
        <v>0</v>
      </c>
      <c r="R88" s="197">
        <f t="shared" si="7"/>
        <v>0</v>
      </c>
    </row>
    <row r="89">
      <c r="A89" s="229"/>
      <c r="B89" s="230"/>
      <c r="C89" s="17" t="s">
        <v>85</v>
      </c>
      <c r="D89" s="17" t="s">
        <v>85</v>
      </c>
      <c r="E89" s="222">
        <v>0.0</v>
      </c>
      <c r="F89" s="223">
        <f t="shared" si="1"/>
        <v>0</v>
      </c>
      <c r="G89" s="223">
        <f t="shared" si="2"/>
        <v>0</v>
      </c>
      <c r="H89" s="197"/>
      <c r="I89" s="204">
        <v>85.0</v>
      </c>
      <c r="J89" s="204"/>
      <c r="K89" s="197">
        <f t="array" ref="K89">IFERROR(INDEX(IncomeExpenditure!$A$8:$A$18,SMALL(IF(NOT(ISBLANK(IncomeExpenditure!$A$8:$A$18)),ROW(IncomeExpenditure!$A$8:$A$18)),ROW(85:85))-(MATCH("Income", IncomeExpenditure!A:A,0)+2),1),if(ISNUMBER(K88),K88+1,1))</f>
        <v>77</v>
      </c>
      <c r="L89" s="224" t="str">
        <f t="shared" si="3"/>
        <v/>
      </c>
      <c r="M89" s="225">
        <f t="shared" si="4"/>
        <v>0</v>
      </c>
      <c r="N89" s="197">
        <f t="array" ref="N89">IFERROR(INDEX(IncomeExpenditure!$A$24:$A$57,SMALL(IF(NOT(ISBLANK(IncomeExpenditure!$A$24:$A$57))=TRUE,ROW(IncomeExpenditure!$A$24:$A$57)),ROW(85:85))-(MATCH("Expenditure", IncomeExpenditure!A:A,0)+2),1),if(ISNUMBER(N88),N88+1,1))</f>
        <v>70</v>
      </c>
      <c r="O89" s="77"/>
      <c r="P89" s="226" t="str">
        <f t="shared" si="5"/>
        <v/>
      </c>
      <c r="Q89" s="227">
        <f t="shared" si="6"/>
        <v>0</v>
      </c>
      <c r="R89" s="197">
        <f t="shared" si="7"/>
        <v>0</v>
      </c>
    </row>
    <row r="90">
      <c r="A90" s="229"/>
      <c r="B90" s="230"/>
      <c r="C90" s="17" t="s">
        <v>85</v>
      </c>
      <c r="D90" s="17" t="s">
        <v>85</v>
      </c>
      <c r="E90" s="222">
        <v>0.0</v>
      </c>
      <c r="F90" s="223">
        <f t="shared" si="1"/>
        <v>0</v>
      </c>
      <c r="G90" s="223">
        <f t="shared" si="2"/>
        <v>0</v>
      </c>
      <c r="H90" s="197"/>
      <c r="I90" s="204">
        <v>86.0</v>
      </c>
      <c r="J90" s="204"/>
      <c r="K90" s="197">
        <f t="array" ref="K90">IFERROR(INDEX(IncomeExpenditure!$A$8:$A$18,SMALL(IF(NOT(ISBLANK(IncomeExpenditure!$A$8:$A$18)),ROW(IncomeExpenditure!$A$8:$A$18)),ROW(86:86))-(MATCH("Income", IncomeExpenditure!A:A,0)+2),1),if(ISNUMBER(K89),K89+1,1))</f>
        <v>78</v>
      </c>
      <c r="L90" s="224" t="str">
        <f t="shared" si="3"/>
        <v/>
      </c>
      <c r="M90" s="225">
        <f t="shared" si="4"/>
        <v>0</v>
      </c>
      <c r="N90" s="197">
        <f t="array" ref="N90">IFERROR(INDEX(IncomeExpenditure!$A$24:$A$57,SMALL(IF(NOT(ISBLANK(IncomeExpenditure!$A$24:$A$57))=TRUE,ROW(IncomeExpenditure!$A$24:$A$57)),ROW(86:86))-(MATCH("Expenditure", IncomeExpenditure!A:A,0)+2),1),if(ISNUMBER(N89),N89+1,1))</f>
        <v>71</v>
      </c>
      <c r="O90" s="77"/>
      <c r="P90" s="226" t="str">
        <f t="shared" si="5"/>
        <v/>
      </c>
      <c r="Q90" s="227">
        <f t="shared" si="6"/>
        <v>0</v>
      </c>
      <c r="R90" s="197">
        <f t="shared" si="7"/>
        <v>0</v>
      </c>
    </row>
    <row r="91">
      <c r="A91" s="229"/>
      <c r="B91" s="230"/>
      <c r="C91" s="17" t="s">
        <v>85</v>
      </c>
      <c r="D91" s="17" t="s">
        <v>85</v>
      </c>
      <c r="E91" s="222">
        <v>0.0</v>
      </c>
      <c r="F91" s="223">
        <f t="shared" si="1"/>
        <v>0</v>
      </c>
      <c r="G91" s="223">
        <f t="shared" si="2"/>
        <v>0</v>
      </c>
      <c r="H91" s="197"/>
      <c r="I91" s="204">
        <v>87.0</v>
      </c>
      <c r="J91" s="204"/>
      <c r="K91" s="197">
        <f t="array" ref="K91">IFERROR(INDEX(IncomeExpenditure!$A$8:$A$18,SMALL(IF(NOT(ISBLANK(IncomeExpenditure!$A$8:$A$18)),ROW(IncomeExpenditure!$A$8:$A$18)),ROW(87:87))-(MATCH("Income", IncomeExpenditure!A:A,0)+2),1),if(ISNUMBER(K90),K90+1,1))</f>
        <v>79</v>
      </c>
      <c r="L91" s="224" t="str">
        <f t="shared" si="3"/>
        <v/>
      </c>
      <c r="M91" s="225">
        <f t="shared" si="4"/>
        <v>0</v>
      </c>
      <c r="N91" s="197">
        <f t="array" ref="N91">IFERROR(INDEX(IncomeExpenditure!$A$24:$A$57,SMALL(IF(NOT(ISBLANK(IncomeExpenditure!$A$24:$A$57))=TRUE,ROW(IncomeExpenditure!$A$24:$A$57)),ROW(87:87))-(MATCH("Expenditure", IncomeExpenditure!A:A,0)+2),1),if(ISNUMBER(N90),N90+1,1))</f>
        <v>72</v>
      </c>
      <c r="O91" s="77"/>
      <c r="P91" s="226" t="str">
        <f t="shared" si="5"/>
        <v/>
      </c>
      <c r="Q91" s="227">
        <f t="shared" si="6"/>
        <v>0</v>
      </c>
      <c r="R91" s="197">
        <f t="shared" si="7"/>
        <v>0</v>
      </c>
    </row>
    <row r="92">
      <c r="A92" s="229"/>
      <c r="B92" s="230"/>
      <c r="C92" s="17" t="s">
        <v>85</v>
      </c>
      <c r="D92" s="17" t="s">
        <v>85</v>
      </c>
      <c r="E92" s="222">
        <v>0.0</v>
      </c>
      <c r="F92" s="223">
        <f t="shared" si="1"/>
        <v>0</v>
      </c>
      <c r="G92" s="223">
        <f t="shared" si="2"/>
        <v>0</v>
      </c>
      <c r="H92" s="197"/>
      <c r="I92" s="204">
        <v>88.0</v>
      </c>
      <c r="J92" s="204"/>
      <c r="K92" s="197">
        <f t="array" ref="K92">IFERROR(INDEX(IncomeExpenditure!$A$8:$A$18,SMALL(IF(NOT(ISBLANK(IncomeExpenditure!$A$8:$A$18)),ROW(IncomeExpenditure!$A$8:$A$18)),ROW(88:88))-(MATCH("Income", IncomeExpenditure!A:A,0)+2),1),if(ISNUMBER(K91),K91+1,1))</f>
        <v>80</v>
      </c>
      <c r="L92" s="224" t="str">
        <f t="shared" si="3"/>
        <v/>
      </c>
      <c r="M92" s="225">
        <f t="shared" si="4"/>
        <v>0</v>
      </c>
      <c r="N92" s="197">
        <f t="array" ref="N92">IFERROR(INDEX(IncomeExpenditure!$A$24:$A$57,SMALL(IF(NOT(ISBLANK(IncomeExpenditure!$A$24:$A$57))=TRUE,ROW(IncomeExpenditure!$A$24:$A$57)),ROW(88:88))-(MATCH("Expenditure", IncomeExpenditure!A:A,0)+2),1),if(ISNUMBER(N91),N91+1,1))</f>
        <v>73</v>
      </c>
      <c r="O92" s="77"/>
      <c r="P92" s="226" t="str">
        <f t="shared" si="5"/>
        <v/>
      </c>
      <c r="Q92" s="227">
        <f t="shared" si="6"/>
        <v>0</v>
      </c>
      <c r="R92" s="197">
        <f t="shared" si="7"/>
        <v>0</v>
      </c>
    </row>
    <row r="93">
      <c r="A93" s="229"/>
      <c r="B93" s="230"/>
      <c r="C93" s="17" t="s">
        <v>85</v>
      </c>
      <c r="D93" s="17" t="s">
        <v>85</v>
      </c>
      <c r="E93" s="222">
        <v>0.0</v>
      </c>
      <c r="F93" s="223">
        <f t="shared" si="1"/>
        <v>0</v>
      </c>
      <c r="G93" s="223">
        <f t="shared" si="2"/>
        <v>0</v>
      </c>
      <c r="H93" s="197"/>
      <c r="I93" s="204">
        <v>89.0</v>
      </c>
      <c r="J93" s="204"/>
      <c r="K93" s="197">
        <f t="array" ref="K93">IFERROR(INDEX(IncomeExpenditure!$A$8:$A$18,SMALL(IF(NOT(ISBLANK(IncomeExpenditure!$A$8:$A$18)),ROW(IncomeExpenditure!$A$8:$A$18)),ROW(89:89))-(MATCH("Income", IncomeExpenditure!A:A,0)+2),1),if(ISNUMBER(K92),K92+1,1))</f>
        <v>81</v>
      </c>
      <c r="L93" s="224" t="str">
        <f t="shared" si="3"/>
        <v/>
      </c>
      <c r="M93" s="225">
        <f t="shared" si="4"/>
        <v>0</v>
      </c>
      <c r="N93" s="197">
        <f t="array" ref="N93">IFERROR(INDEX(IncomeExpenditure!$A$24:$A$57,SMALL(IF(NOT(ISBLANK(IncomeExpenditure!$A$24:$A$57))=TRUE,ROW(IncomeExpenditure!$A$24:$A$57)),ROW(89:89))-(MATCH("Expenditure", IncomeExpenditure!A:A,0)+2),1),if(ISNUMBER(N92),N92+1,1))</f>
        <v>74</v>
      </c>
      <c r="O93" s="77"/>
      <c r="P93" s="226" t="str">
        <f t="shared" si="5"/>
        <v/>
      </c>
      <c r="Q93" s="227">
        <f t="shared" si="6"/>
        <v>0</v>
      </c>
      <c r="R93" s="197">
        <f t="shared" si="7"/>
        <v>0</v>
      </c>
    </row>
    <row r="94">
      <c r="A94" s="229"/>
      <c r="B94" s="230"/>
      <c r="C94" s="17" t="s">
        <v>85</v>
      </c>
      <c r="D94" s="17" t="s">
        <v>85</v>
      </c>
      <c r="E94" s="222">
        <v>0.0</v>
      </c>
      <c r="F94" s="223">
        <f t="shared" si="1"/>
        <v>0</v>
      </c>
      <c r="G94" s="223">
        <f t="shared" si="2"/>
        <v>0</v>
      </c>
      <c r="H94" s="197"/>
      <c r="I94" s="204">
        <v>90.0</v>
      </c>
      <c r="J94" s="204"/>
      <c r="K94" s="197">
        <f t="array" ref="K94">IFERROR(INDEX(IncomeExpenditure!$A$8:$A$18,SMALL(IF(NOT(ISBLANK(IncomeExpenditure!$A$8:$A$18)),ROW(IncomeExpenditure!$A$8:$A$18)),ROW(90:90))-(MATCH("Income", IncomeExpenditure!A:A,0)+2),1),if(ISNUMBER(K93),K93+1,1))</f>
        <v>82</v>
      </c>
      <c r="L94" s="224" t="str">
        <f t="shared" si="3"/>
        <v/>
      </c>
      <c r="M94" s="225">
        <f t="shared" si="4"/>
        <v>0</v>
      </c>
      <c r="N94" s="197">
        <f t="array" ref="N94">IFERROR(INDEX(IncomeExpenditure!$A$24:$A$57,SMALL(IF(NOT(ISBLANK(IncomeExpenditure!$A$24:$A$57))=TRUE,ROW(IncomeExpenditure!$A$24:$A$57)),ROW(90:90))-(MATCH("Expenditure", IncomeExpenditure!A:A,0)+2),1),if(ISNUMBER(N93),N93+1,1))</f>
        <v>75</v>
      </c>
      <c r="O94" s="77"/>
      <c r="P94" s="226" t="str">
        <f t="shared" si="5"/>
        <v/>
      </c>
      <c r="Q94" s="227">
        <f t="shared" si="6"/>
        <v>0</v>
      </c>
      <c r="R94" s="197">
        <f t="shared" si="7"/>
        <v>0</v>
      </c>
    </row>
    <row r="95">
      <c r="A95" s="229"/>
      <c r="B95" s="230"/>
      <c r="C95" s="17" t="s">
        <v>85</v>
      </c>
      <c r="D95" s="17" t="s">
        <v>85</v>
      </c>
      <c r="E95" s="222">
        <v>0.0</v>
      </c>
      <c r="F95" s="223">
        <f t="shared" si="1"/>
        <v>0</v>
      </c>
      <c r="G95" s="223">
        <f t="shared" si="2"/>
        <v>0</v>
      </c>
      <c r="H95" s="197"/>
      <c r="I95" s="204">
        <v>91.0</v>
      </c>
      <c r="J95" s="204"/>
      <c r="K95" s="197">
        <f t="array" ref="K95">IFERROR(INDEX(IncomeExpenditure!$A$8:$A$18,SMALL(IF(NOT(ISBLANK(IncomeExpenditure!$A$8:$A$18)),ROW(IncomeExpenditure!$A$8:$A$18)),ROW(91:91))-(MATCH("Income", IncomeExpenditure!A:A,0)+2),1),if(ISNUMBER(K94),K94+1,1))</f>
        <v>83</v>
      </c>
      <c r="L95" s="224" t="str">
        <f t="shared" si="3"/>
        <v/>
      </c>
      <c r="M95" s="225">
        <f t="shared" si="4"/>
        <v>0</v>
      </c>
      <c r="N95" s="197">
        <f t="array" ref="N95">IFERROR(INDEX(IncomeExpenditure!$A$24:$A$57,SMALL(IF(NOT(ISBLANK(IncomeExpenditure!$A$24:$A$57))=TRUE,ROW(IncomeExpenditure!$A$24:$A$57)),ROW(91:91))-(MATCH("Expenditure", IncomeExpenditure!A:A,0)+2),1),if(ISNUMBER(N94),N94+1,1))</f>
        <v>76</v>
      </c>
      <c r="O95" s="77"/>
      <c r="P95" s="226" t="str">
        <f t="shared" si="5"/>
        <v/>
      </c>
      <c r="Q95" s="227">
        <f t="shared" si="6"/>
        <v>0</v>
      </c>
      <c r="R95" s="197">
        <f t="shared" si="7"/>
        <v>0</v>
      </c>
    </row>
    <row r="96">
      <c r="A96" s="229"/>
      <c r="B96" s="230"/>
      <c r="C96" s="17" t="s">
        <v>85</v>
      </c>
      <c r="D96" s="17" t="s">
        <v>85</v>
      </c>
      <c r="E96" s="222">
        <v>0.0</v>
      </c>
      <c r="F96" s="223">
        <f t="shared" si="1"/>
        <v>0</v>
      </c>
      <c r="G96" s="223">
        <f t="shared" si="2"/>
        <v>0</v>
      </c>
      <c r="H96" s="197"/>
      <c r="I96" s="204">
        <v>92.0</v>
      </c>
      <c r="J96" s="204"/>
      <c r="K96" s="197">
        <f t="array" ref="K96">IFERROR(INDEX(IncomeExpenditure!$A$8:$A$18,SMALL(IF(NOT(ISBLANK(IncomeExpenditure!$A$8:$A$18)),ROW(IncomeExpenditure!$A$8:$A$18)),ROW(92:92))-(MATCH("Income", IncomeExpenditure!A:A,0)+2),1),if(ISNUMBER(K95),K95+1,1))</f>
        <v>84</v>
      </c>
      <c r="L96" s="224" t="str">
        <f t="shared" si="3"/>
        <v/>
      </c>
      <c r="M96" s="225">
        <f t="shared" si="4"/>
        <v>0</v>
      </c>
      <c r="N96" s="197">
        <f t="array" ref="N96">IFERROR(INDEX(IncomeExpenditure!$A$24:$A$57,SMALL(IF(NOT(ISBLANK(IncomeExpenditure!$A$24:$A$57))=TRUE,ROW(IncomeExpenditure!$A$24:$A$57)),ROW(92:92))-(MATCH("Expenditure", IncomeExpenditure!A:A,0)+2),1),if(ISNUMBER(N95),N95+1,1))</f>
        <v>77</v>
      </c>
      <c r="O96" s="77"/>
      <c r="P96" s="226" t="str">
        <f t="shared" si="5"/>
        <v/>
      </c>
      <c r="Q96" s="227">
        <f t="shared" si="6"/>
        <v>0</v>
      </c>
      <c r="R96" s="197">
        <f t="shared" si="7"/>
        <v>0</v>
      </c>
    </row>
    <row r="97">
      <c r="A97" s="229"/>
      <c r="B97" s="230"/>
      <c r="C97" s="17" t="s">
        <v>85</v>
      </c>
      <c r="D97" s="17" t="s">
        <v>85</v>
      </c>
      <c r="E97" s="222">
        <v>0.0</v>
      </c>
      <c r="F97" s="223">
        <f t="shared" si="1"/>
        <v>0</v>
      </c>
      <c r="G97" s="223">
        <f t="shared" si="2"/>
        <v>0</v>
      </c>
      <c r="H97" s="197"/>
      <c r="I97" s="204">
        <v>93.0</v>
      </c>
      <c r="J97" s="204"/>
      <c r="K97" s="197">
        <f t="array" ref="K97">IFERROR(INDEX(IncomeExpenditure!$A$8:$A$18,SMALL(IF(NOT(ISBLANK(IncomeExpenditure!$A$8:$A$18)),ROW(IncomeExpenditure!$A$8:$A$18)),ROW(93:93))-(MATCH("Income", IncomeExpenditure!A:A,0)+2),1),if(ISNUMBER(K96),K96+1,1))</f>
        <v>85</v>
      </c>
      <c r="L97" s="224" t="str">
        <f t="shared" si="3"/>
        <v/>
      </c>
      <c r="M97" s="225">
        <f t="shared" si="4"/>
        <v>0</v>
      </c>
      <c r="N97" s="197">
        <f t="array" ref="N97">IFERROR(INDEX(IncomeExpenditure!$A$24:$A$57,SMALL(IF(NOT(ISBLANK(IncomeExpenditure!$A$24:$A$57))=TRUE,ROW(IncomeExpenditure!$A$24:$A$57)),ROW(93:93))-(MATCH("Expenditure", IncomeExpenditure!A:A,0)+2),1),if(ISNUMBER(N96),N96+1,1))</f>
        <v>78</v>
      </c>
      <c r="O97" s="77"/>
      <c r="P97" s="226" t="str">
        <f t="shared" si="5"/>
        <v/>
      </c>
      <c r="Q97" s="227">
        <f t="shared" si="6"/>
        <v>0</v>
      </c>
      <c r="R97" s="197">
        <f t="shared" si="7"/>
        <v>0</v>
      </c>
    </row>
    <row r="98">
      <c r="A98" s="229"/>
      <c r="B98" s="230"/>
      <c r="C98" s="17" t="s">
        <v>85</v>
      </c>
      <c r="D98" s="17" t="s">
        <v>85</v>
      </c>
      <c r="E98" s="222">
        <v>0.0</v>
      </c>
      <c r="F98" s="223">
        <f t="shared" si="1"/>
        <v>0</v>
      </c>
      <c r="G98" s="223">
        <f t="shared" si="2"/>
        <v>0</v>
      </c>
      <c r="H98" s="197"/>
      <c r="I98" s="204">
        <v>94.0</v>
      </c>
      <c r="J98" s="204"/>
      <c r="K98" s="197">
        <f t="array" ref="K98">IFERROR(INDEX(IncomeExpenditure!$A$8:$A$18,SMALL(IF(NOT(ISBLANK(IncomeExpenditure!$A$8:$A$18)),ROW(IncomeExpenditure!$A$8:$A$18)),ROW(94:94))-(MATCH("Income", IncomeExpenditure!A:A,0)+2),1),if(ISNUMBER(K97),K97+1,1))</f>
        <v>86</v>
      </c>
      <c r="L98" s="224" t="str">
        <f t="shared" si="3"/>
        <v/>
      </c>
      <c r="M98" s="225">
        <f t="shared" si="4"/>
        <v>0</v>
      </c>
      <c r="N98" s="197">
        <f t="array" ref="N98">IFERROR(INDEX(IncomeExpenditure!$A$24:$A$57,SMALL(IF(NOT(ISBLANK(IncomeExpenditure!$A$24:$A$57))=TRUE,ROW(IncomeExpenditure!$A$24:$A$57)),ROW(94:94))-(MATCH("Expenditure", IncomeExpenditure!A:A,0)+2),1),if(ISNUMBER(N97),N97+1,1))</f>
        <v>79</v>
      </c>
      <c r="O98" s="77"/>
      <c r="P98" s="226" t="str">
        <f t="shared" si="5"/>
        <v/>
      </c>
      <c r="Q98" s="227">
        <f t="shared" si="6"/>
        <v>0</v>
      </c>
      <c r="R98" s="197">
        <f t="shared" si="7"/>
        <v>0</v>
      </c>
    </row>
    <row r="99">
      <c r="A99" s="229"/>
      <c r="B99" s="230"/>
      <c r="C99" s="17" t="s">
        <v>85</v>
      </c>
      <c r="D99" s="17" t="s">
        <v>85</v>
      </c>
      <c r="E99" s="222">
        <v>0.0</v>
      </c>
      <c r="F99" s="223">
        <f t="shared" si="1"/>
        <v>0</v>
      </c>
      <c r="G99" s="223">
        <f t="shared" si="2"/>
        <v>0</v>
      </c>
      <c r="H99" s="197"/>
      <c r="I99" s="204">
        <v>95.0</v>
      </c>
      <c r="J99" s="204"/>
      <c r="K99" s="197">
        <f t="array" ref="K99">IFERROR(INDEX(IncomeExpenditure!$A$8:$A$18,SMALL(IF(NOT(ISBLANK(IncomeExpenditure!$A$8:$A$18)),ROW(IncomeExpenditure!$A$8:$A$18)),ROW(95:95))-(MATCH("Income", IncomeExpenditure!A:A,0)+2),1),if(ISNUMBER(K98),K98+1,1))</f>
        <v>87</v>
      </c>
      <c r="L99" s="224" t="str">
        <f t="shared" si="3"/>
        <v/>
      </c>
      <c r="M99" s="225">
        <f t="shared" si="4"/>
        <v>0</v>
      </c>
      <c r="N99" s="197">
        <f t="array" ref="N99">IFERROR(INDEX(IncomeExpenditure!$A$24:$A$57,SMALL(IF(NOT(ISBLANK(IncomeExpenditure!$A$24:$A$57))=TRUE,ROW(IncomeExpenditure!$A$24:$A$57)),ROW(95:95))-(MATCH("Expenditure", IncomeExpenditure!A:A,0)+2),1),if(ISNUMBER(N98),N98+1,1))</f>
        <v>80</v>
      </c>
      <c r="O99" s="77"/>
      <c r="P99" s="226" t="str">
        <f t="shared" si="5"/>
        <v/>
      </c>
      <c r="Q99" s="227">
        <f t="shared" si="6"/>
        <v>0</v>
      </c>
      <c r="R99" s="197">
        <f t="shared" si="7"/>
        <v>0</v>
      </c>
    </row>
    <row r="100">
      <c r="A100" s="229"/>
      <c r="B100" s="230"/>
      <c r="C100" s="17" t="s">
        <v>85</v>
      </c>
      <c r="D100" s="17" t="s">
        <v>85</v>
      </c>
      <c r="E100" s="222">
        <v>0.0</v>
      </c>
      <c r="F100" s="223">
        <f t="shared" si="1"/>
        <v>0</v>
      </c>
      <c r="G100" s="223">
        <f t="shared" si="2"/>
        <v>0</v>
      </c>
      <c r="H100" s="197"/>
      <c r="I100" s="204">
        <v>96.0</v>
      </c>
      <c r="J100" s="204"/>
      <c r="K100" s="197">
        <f t="array" ref="K100">IFERROR(INDEX(IncomeExpenditure!$A$8:$A$18,SMALL(IF(NOT(ISBLANK(IncomeExpenditure!$A$8:$A$18)),ROW(IncomeExpenditure!$A$8:$A$18)),ROW(96:96))-(MATCH("Income", IncomeExpenditure!A:A,0)+2),1),if(ISNUMBER(K99),K99+1,1))</f>
        <v>88</v>
      </c>
      <c r="L100" s="224" t="str">
        <f t="shared" si="3"/>
        <v/>
      </c>
      <c r="M100" s="225">
        <f t="shared" si="4"/>
        <v>0</v>
      </c>
      <c r="N100" s="197">
        <f t="array" ref="N100">IFERROR(INDEX(IncomeExpenditure!$A$24:$A$57,SMALL(IF(NOT(ISBLANK(IncomeExpenditure!$A$24:$A$57))=TRUE,ROW(IncomeExpenditure!$A$24:$A$57)),ROW(96:96))-(MATCH("Expenditure", IncomeExpenditure!A:A,0)+2),1),if(ISNUMBER(N99),N99+1,1))</f>
        <v>81</v>
      </c>
      <c r="O100" s="77"/>
      <c r="P100" s="226" t="str">
        <f t="shared" si="5"/>
        <v/>
      </c>
      <c r="Q100" s="227">
        <f t="shared" si="6"/>
        <v>0</v>
      </c>
      <c r="R100" s="197">
        <f t="shared" si="7"/>
        <v>0</v>
      </c>
    </row>
    <row r="101">
      <c r="A101" s="229"/>
      <c r="B101" s="228" t="s">
        <v>123</v>
      </c>
      <c r="C101" s="17" t="s">
        <v>85</v>
      </c>
      <c r="D101" s="17" t="s">
        <v>85</v>
      </c>
      <c r="E101" s="222">
        <v>0.0</v>
      </c>
      <c r="F101" s="223">
        <f t="shared" si="1"/>
        <v>0</v>
      </c>
      <c r="G101" s="223">
        <f t="shared" si="2"/>
        <v>0</v>
      </c>
      <c r="H101" s="197"/>
      <c r="I101" s="204">
        <v>96.0</v>
      </c>
      <c r="J101" s="204"/>
      <c r="K101" s="197">
        <f t="array" ref="K101">IFERROR(INDEX(IncomeExpenditure!$A$8:$A$18,SMALL(IF(NOT(ISBLANK(IncomeExpenditure!$A$8:$A$18)),ROW(IncomeExpenditure!$A$8:$A$18)),ROW(97:97))-(MATCH("Income", IncomeExpenditure!A:A,0)+2),1),if(ISNUMBER(K100),K100+1,1))</f>
        <v>89</v>
      </c>
      <c r="L101" s="224" t="str">
        <f t="shared" si="3"/>
        <v/>
      </c>
      <c r="M101" s="225">
        <f t="shared" si="4"/>
        <v>0</v>
      </c>
      <c r="N101" s="197">
        <f t="array" ref="N101">IFERROR(INDEX(IncomeExpenditure!$A$24:$A$57,SMALL(IF(NOT(ISBLANK(IncomeExpenditure!$A$24:$A$57))=TRUE,ROW(IncomeExpenditure!$A$24:$A$57)),ROW(97:97))-(MATCH("Expenditure", IncomeExpenditure!A:A,0)+2),1),if(ISNUMBER(N100),N100+1,1))</f>
        <v>82</v>
      </c>
      <c r="O101" s="77"/>
      <c r="P101" s="226" t="str">
        <f t="shared" si="5"/>
        <v/>
      </c>
      <c r="Q101" s="227">
        <f t="shared" si="6"/>
        <v>0</v>
      </c>
      <c r="R101" s="197"/>
    </row>
    <row r="102">
      <c r="A102" s="229"/>
      <c r="B102" s="230"/>
      <c r="C102" s="17" t="s">
        <v>85</v>
      </c>
      <c r="D102" s="17" t="s">
        <v>85</v>
      </c>
      <c r="E102" s="222">
        <v>0.0</v>
      </c>
      <c r="F102" s="223">
        <f t="shared" si="1"/>
        <v>0</v>
      </c>
      <c r="G102" s="223">
        <f t="shared" si="2"/>
        <v>0</v>
      </c>
      <c r="H102" s="197"/>
      <c r="I102" s="204">
        <v>96.0</v>
      </c>
      <c r="J102" s="204"/>
      <c r="K102" s="197">
        <f t="array" ref="K102">IFERROR(INDEX(IncomeExpenditure!$A$8:$A$18,SMALL(IF(NOT(ISBLANK(IncomeExpenditure!$A$8:$A$18)),ROW(IncomeExpenditure!$A$8:$A$18)),ROW(98:98))-(MATCH("Income", IncomeExpenditure!A:A,0)+2),1),if(ISNUMBER(K101),K101+1,1))</f>
        <v>90</v>
      </c>
      <c r="L102" s="224" t="str">
        <f t="shared" si="3"/>
        <v/>
      </c>
      <c r="M102" s="225">
        <f t="shared" si="4"/>
        <v>0</v>
      </c>
      <c r="N102" s="197">
        <f t="array" ref="N102">IFERROR(INDEX(IncomeExpenditure!$A$24:$A$57,SMALL(IF(NOT(ISBLANK(IncomeExpenditure!$A$24:$A$57))=TRUE,ROW(IncomeExpenditure!$A$24:$A$57)),ROW(98:98))-(MATCH("Expenditure", IncomeExpenditure!A:A,0)+2),1),if(ISNUMBER(N101),N101+1,1))</f>
        <v>83</v>
      </c>
      <c r="O102" s="77"/>
      <c r="P102" s="226" t="str">
        <f t="shared" si="5"/>
        <v/>
      </c>
      <c r="Q102" s="227">
        <f t="shared" si="6"/>
        <v>0</v>
      </c>
      <c r="R102" s="197"/>
    </row>
    <row r="103">
      <c r="A103" s="229"/>
      <c r="B103" s="230"/>
      <c r="C103" s="17" t="s">
        <v>85</v>
      </c>
      <c r="D103" s="17" t="s">
        <v>85</v>
      </c>
      <c r="E103" s="222">
        <v>0.0</v>
      </c>
      <c r="F103" s="223">
        <f t="shared" si="1"/>
        <v>0</v>
      </c>
      <c r="G103" s="223">
        <f t="shared" si="2"/>
        <v>0</v>
      </c>
      <c r="H103" s="197"/>
      <c r="I103" s="204">
        <v>96.0</v>
      </c>
      <c r="J103" s="204"/>
      <c r="K103" s="197">
        <f t="array" ref="K103">IFERROR(INDEX(IncomeExpenditure!$A$8:$A$18,SMALL(IF(NOT(ISBLANK(IncomeExpenditure!$A$8:$A$18)),ROW(IncomeExpenditure!$A$8:$A$18)),ROW(99:99))-(MATCH("Income", IncomeExpenditure!A:A,0)+2),1),if(ISNUMBER(K102),K102+1,1))</f>
        <v>91</v>
      </c>
      <c r="L103" s="224" t="str">
        <f t="shared" si="3"/>
        <v/>
      </c>
      <c r="M103" s="225">
        <f t="shared" si="4"/>
        <v>0</v>
      </c>
      <c r="N103" s="197">
        <f t="array" ref="N103">IFERROR(INDEX(IncomeExpenditure!$A$24:$A$57,SMALL(IF(NOT(ISBLANK(IncomeExpenditure!$A$24:$A$57))=TRUE,ROW(IncomeExpenditure!$A$24:$A$57)),ROW(99:99))-(MATCH("Expenditure", IncomeExpenditure!A:A,0)+2),1),if(ISNUMBER(N102),N102+1,1))</f>
        <v>84</v>
      </c>
      <c r="O103" s="77"/>
      <c r="P103" s="226" t="str">
        <f t="shared" si="5"/>
        <v/>
      </c>
      <c r="Q103" s="227">
        <f t="shared" si="6"/>
        <v>0</v>
      </c>
      <c r="R103" s="197"/>
    </row>
    <row r="104">
      <c r="A104" s="229"/>
      <c r="B104" s="230"/>
      <c r="C104" s="17" t="s">
        <v>85</v>
      </c>
      <c r="D104" s="17" t="s">
        <v>85</v>
      </c>
      <c r="E104" s="222">
        <v>0.0</v>
      </c>
      <c r="F104" s="223">
        <f t="shared" si="1"/>
        <v>0</v>
      </c>
      <c r="G104" s="223">
        <f t="shared" si="2"/>
        <v>0</v>
      </c>
      <c r="H104" s="197"/>
      <c r="I104" s="204">
        <v>96.0</v>
      </c>
      <c r="J104" s="204"/>
      <c r="K104" s="197">
        <f t="array" ref="K104">IFERROR(INDEX(IncomeExpenditure!$A$8:$A$18,SMALL(IF(NOT(ISBLANK(IncomeExpenditure!$A$8:$A$18)),ROW(IncomeExpenditure!$A$8:$A$18)),ROW(100:100))-(MATCH("Income", IncomeExpenditure!A:A,0)+2),1),if(ISNUMBER(K103),K103+1,1))</f>
        <v>92</v>
      </c>
      <c r="L104" s="224" t="str">
        <f t="shared" si="3"/>
        <v/>
      </c>
      <c r="M104" s="225">
        <f t="shared" si="4"/>
        <v>0</v>
      </c>
      <c r="N104" s="197">
        <f t="array" ref="N104">IFERROR(INDEX(IncomeExpenditure!$A$24:$A$57,SMALL(IF(NOT(ISBLANK(IncomeExpenditure!$A$24:$A$57))=TRUE,ROW(IncomeExpenditure!$A$24:$A$57)),ROW(100:100))-(MATCH("Expenditure", IncomeExpenditure!A:A,0)+2),1),if(ISNUMBER(N103),N103+1,1))</f>
        <v>85</v>
      </c>
      <c r="O104" s="77"/>
      <c r="P104" s="226" t="str">
        <f t="shared" si="5"/>
        <v/>
      </c>
      <c r="Q104" s="227">
        <f t="shared" si="6"/>
        <v>0</v>
      </c>
      <c r="R104" s="197"/>
    </row>
    <row r="105">
      <c r="A105" s="229"/>
      <c r="B105" s="230"/>
      <c r="C105" s="17" t="s">
        <v>85</v>
      </c>
      <c r="D105" s="17" t="s">
        <v>85</v>
      </c>
      <c r="E105" s="222">
        <v>0.0</v>
      </c>
      <c r="F105" s="223">
        <f t="shared" si="1"/>
        <v>0</v>
      </c>
      <c r="G105" s="223">
        <f t="shared" si="2"/>
        <v>0</v>
      </c>
      <c r="H105" s="197"/>
      <c r="I105" s="204">
        <v>96.0</v>
      </c>
      <c r="J105" s="204"/>
      <c r="K105" s="197">
        <f t="array" ref="K105">IFERROR(INDEX(IncomeExpenditure!$A$8:$A$18,SMALL(IF(NOT(ISBLANK(IncomeExpenditure!$A$8:$A$18)),ROW(IncomeExpenditure!$A$8:$A$18)),ROW(101:101))-(MATCH("Income", IncomeExpenditure!A:A,0)+2),1),if(ISNUMBER(K104),K104+1,1))</f>
        <v>93</v>
      </c>
      <c r="L105" s="224" t="str">
        <f t="shared" si="3"/>
        <v/>
      </c>
      <c r="M105" s="225">
        <f t="shared" si="4"/>
        <v>0</v>
      </c>
      <c r="N105" s="197">
        <f t="array" ref="N105">IFERROR(INDEX(IncomeExpenditure!$A$24:$A$57,SMALL(IF(NOT(ISBLANK(IncomeExpenditure!$A$24:$A$57))=TRUE,ROW(IncomeExpenditure!$A$24:$A$57)),ROW(101:101))-(MATCH("Expenditure", IncomeExpenditure!A:A,0)+2),1),if(ISNUMBER(N104),N104+1,1))</f>
        <v>86</v>
      </c>
      <c r="O105" s="77"/>
      <c r="P105" s="226" t="str">
        <f t="shared" si="5"/>
        <v/>
      </c>
      <c r="Q105" s="227">
        <f t="shared" si="6"/>
        <v>0</v>
      </c>
      <c r="R105" s="197"/>
    </row>
    <row r="106">
      <c r="A106" s="229"/>
      <c r="B106" s="230"/>
      <c r="C106" s="17" t="s">
        <v>85</v>
      </c>
      <c r="D106" s="17" t="s">
        <v>85</v>
      </c>
      <c r="E106" s="222">
        <v>0.0</v>
      </c>
      <c r="F106" s="223">
        <f t="shared" si="1"/>
        <v>0</v>
      </c>
      <c r="G106" s="223">
        <f t="shared" si="2"/>
        <v>0</v>
      </c>
      <c r="H106" s="197"/>
      <c r="I106" s="204">
        <v>96.0</v>
      </c>
      <c r="J106" s="204"/>
      <c r="K106" s="197">
        <f t="array" ref="K106">IFERROR(INDEX(IncomeExpenditure!$A$8:$A$18,SMALL(IF(NOT(ISBLANK(IncomeExpenditure!$A$8:$A$18)),ROW(IncomeExpenditure!$A$8:$A$18)),ROW(102:102))-(MATCH("Income", IncomeExpenditure!A:A,0)+2),1),if(ISNUMBER(K105),K105+1,1))</f>
        <v>94</v>
      </c>
      <c r="L106" s="224" t="str">
        <f t="shared" si="3"/>
        <v/>
      </c>
      <c r="M106" s="225">
        <f t="shared" si="4"/>
        <v>0</v>
      </c>
      <c r="N106" s="197">
        <f t="array" ref="N106">IFERROR(INDEX(IncomeExpenditure!$A$24:$A$57,SMALL(IF(NOT(ISBLANK(IncomeExpenditure!$A$24:$A$57))=TRUE,ROW(IncomeExpenditure!$A$24:$A$57)),ROW(102:102))-(MATCH("Expenditure", IncomeExpenditure!A:A,0)+2),1),if(ISNUMBER(N105),N105+1,1))</f>
        <v>87</v>
      </c>
      <c r="O106" s="77"/>
      <c r="P106" s="226" t="str">
        <f t="shared" si="5"/>
        <v/>
      </c>
      <c r="Q106" s="227">
        <f t="shared" si="6"/>
        <v>0</v>
      </c>
      <c r="R106" s="197"/>
    </row>
    <row r="107">
      <c r="A107" s="229"/>
      <c r="B107" s="230"/>
      <c r="C107" s="17" t="s">
        <v>85</v>
      </c>
      <c r="D107" s="17" t="s">
        <v>85</v>
      </c>
      <c r="E107" s="222">
        <v>0.0</v>
      </c>
      <c r="F107" s="223">
        <f t="shared" si="1"/>
        <v>0</v>
      </c>
      <c r="G107" s="223">
        <f t="shared" si="2"/>
        <v>0</v>
      </c>
      <c r="H107" s="197"/>
      <c r="I107" s="204">
        <v>96.0</v>
      </c>
      <c r="J107" s="204"/>
      <c r="K107" s="197">
        <f t="array" ref="K107">IFERROR(INDEX(IncomeExpenditure!$A$8:$A$18,SMALL(IF(NOT(ISBLANK(IncomeExpenditure!$A$8:$A$18)),ROW(IncomeExpenditure!$A$8:$A$18)),ROW(103:103))-(MATCH("Income", IncomeExpenditure!A:A,0)+2),1),if(ISNUMBER(K106),K106+1,1))</f>
        <v>95</v>
      </c>
      <c r="L107" s="224" t="str">
        <f t="shared" si="3"/>
        <v/>
      </c>
      <c r="M107" s="225">
        <f t="shared" si="4"/>
        <v>0</v>
      </c>
      <c r="N107" s="197">
        <f t="array" ref="N107">IFERROR(INDEX(IncomeExpenditure!$A$24:$A$57,SMALL(IF(NOT(ISBLANK(IncomeExpenditure!$A$24:$A$57))=TRUE,ROW(IncomeExpenditure!$A$24:$A$57)),ROW(103:103))-(MATCH("Expenditure", IncomeExpenditure!A:A,0)+2),1),if(ISNUMBER(N106),N106+1,1))</f>
        <v>88</v>
      </c>
      <c r="O107" s="77"/>
      <c r="P107" s="226" t="str">
        <f t="shared" si="5"/>
        <v/>
      </c>
      <c r="Q107" s="227">
        <f t="shared" si="6"/>
        <v>0</v>
      </c>
      <c r="R107" s="197"/>
    </row>
    <row r="108">
      <c r="A108" s="229"/>
      <c r="B108" s="230"/>
      <c r="C108" s="17" t="s">
        <v>85</v>
      </c>
      <c r="D108" s="17" t="s">
        <v>85</v>
      </c>
      <c r="E108" s="222">
        <v>0.0</v>
      </c>
      <c r="F108" s="223">
        <f t="shared" si="1"/>
        <v>0</v>
      </c>
      <c r="G108" s="223">
        <f t="shared" si="2"/>
        <v>0</v>
      </c>
      <c r="H108" s="197"/>
      <c r="I108" s="204">
        <v>96.0</v>
      </c>
      <c r="J108" s="204"/>
      <c r="K108" s="197">
        <f t="array" ref="K108">IFERROR(INDEX(IncomeExpenditure!$A$8:$A$18,SMALL(IF(NOT(ISBLANK(IncomeExpenditure!$A$8:$A$18)),ROW(IncomeExpenditure!$A$8:$A$18)),ROW(104:104))-(MATCH("Income", IncomeExpenditure!A:A,0)+2),1),if(ISNUMBER(K107),K107+1,1))</f>
        <v>96</v>
      </c>
      <c r="L108" s="224" t="str">
        <f t="shared" si="3"/>
        <v/>
      </c>
      <c r="M108" s="225">
        <f t="shared" si="4"/>
        <v>0</v>
      </c>
      <c r="N108" s="197">
        <f t="array" ref="N108">IFERROR(INDEX(IncomeExpenditure!$A$24:$A$57,SMALL(IF(NOT(ISBLANK(IncomeExpenditure!$A$24:$A$57))=TRUE,ROW(IncomeExpenditure!$A$24:$A$57)),ROW(104:104))-(MATCH("Expenditure", IncomeExpenditure!A:A,0)+2),1),if(ISNUMBER(N107),N107+1,1))</f>
        <v>89</v>
      </c>
      <c r="O108" s="77"/>
      <c r="P108" s="226" t="str">
        <f t="shared" si="5"/>
        <v/>
      </c>
      <c r="Q108" s="227">
        <f t="shared" si="6"/>
        <v>0</v>
      </c>
      <c r="R108" s="197"/>
    </row>
    <row r="109">
      <c r="A109" s="229"/>
      <c r="B109" s="230"/>
      <c r="C109" s="17" t="s">
        <v>85</v>
      </c>
      <c r="D109" s="17" t="s">
        <v>85</v>
      </c>
      <c r="E109" s="222">
        <v>0.0</v>
      </c>
      <c r="F109" s="223">
        <f t="shared" si="1"/>
        <v>0</v>
      </c>
      <c r="G109" s="223">
        <f t="shared" si="2"/>
        <v>0</v>
      </c>
      <c r="H109" s="197"/>
      <c r="I109" s="204">
        <v>96.0</v>
      </c>
      <c r="J109" s="204"/>
      <c r="K109" s="197">
        <f t="array" ref="K109">IFERROR(INDEX(IncomeExpenditure!$A$8:$A$18,SMALL(IF(NOT(ISBLANK(IncomeExpenditure!$A$8:$A$18)),ROW(IncomeExpenditure!$A$8:$A$18)),ROW(105:105))-(MATCH("Income", IncomeExpenditure!A:A,0)+2),1),if(ISNUMBER(K108),K108+1,1))</f>
        <v>97</v>
      </c>
      <c r="L109" s="224" t="str">
        <f t="shared" si="3"/>
        <v/>
      </c>
      <c r="M109" s="225">
        <f t="shared" si="4"/>
        <v>0</v>
      </c>
      <c r="N109" s="197">
        <f t="array" ref="N109">IFERROR(INDEX(IncomeExpenditure!$A$24:$A$57,SMALL(IF(NOT(ISBLANK(IncomeExpenditure!$A$24:$A$57))=TRUE,ROW(IncomeExpenditure!$A$24:$A$57)),ROW(105:105))-(MATCH("Expenditure", IncomeExpenditure!A:A,0)+2),1),if(ISNUMBER(N108),N108+1,1))</f>
        <v>90</v>
      </c>
      <c r="O109" s="77"/>
      <c r="P109" s="226" t="str">
        <f t="shared" si="5"/>
        <v/>
      </c>
      <c r="Q109" s="227">
        <f t="shared" si="6"/>
        <v>0</v>
      </c>
      <c r="R109" s="197"/>
    </row>
    <row r="110">
      <c r="A110" s="229"/>
      <c r="B110" s="230"/>
      <c r="C110" s="17" t="s">
        <v>85</v>
      </c>
      <c r="D110" s="17" t="s">
        <v>85</v>
      </c>
      <c r="E110" s="222">
        <v>0.0</v>
      </c>
      <c r="F110" s="223">
        <f t="shared" si="1"/>
        <v>0</v>
      </c>
      <c r="G110" s="223">
        <f t="shared" si="2"/>
        <v>0</v>
      </c>
      <c r="H110" s="197"/>
      <c r="I110" s="204">
        <v>96.0</v>
      </c>
      <c r="J110" s="204"/>
      <c r="K110" s="197">
        <f t="array" ref="K110">IFERROR(INDEX(IncomeExpenditure!$A$8:$A$18,SMALL(IF(NOT(ISBLANK(IncomeExpenditure!$A$8:$A$18)),ROW(IncomeExpenditure!$A$8:$A$18)),ROW(106:106))-(MATCH("Income", IncomeExpenditure!A:A,0)+2),1),if(ISNUMBER(K109),K109+1,1))</f>
        <v>98</v>
      </c>
      <c r="L110" s="224" t="str">
        <f t="shared" si="3"/>
        <v/>
      </c>
      <c r="M110" s="225">
        <f t="shared" si="4"/>
        <v>0</v>
      </c>
      <c r="N110" s="197">
        <f t="array" ref="N110">IFERROR(INDEX(IncomeExpenditure!$A$24:$A$57,SMALL(IF(NOT(ISBLANK(IncomeExpenditure!$A$24:$A$57))=TRUE,ROW(IncomeExpenditure!$A$24:$A$57)),ROW(106:106))-(MATCH("Expenditure", IncomeExpenditure!A:A,0)+2),1),if(ISNUMBER(N109),N109+1,1))</f>
        <v>91</v>
      </c>
      <c r="O110" s="77"/>
      <c r="P110" s="226" t="str">
        <f t="shared" si="5"/>
        <v/>
      </c>
      <c r="Q110" s="227">
        <f t="shared" si="6"/>
        <v>0</v>
      </c>
      <c r="R110" s="197"/>
    </row>
    <row r="111">
      <c r="A111" s="229"/>
      <c r="B111" s="230"/>
      <c r="C111" s="17" t="s">
        <v>85</v>
      </c>
      <c r="D111" s="17" t="s">
        <v>85</v>
      </c>
      <c r="E111" s="222">
        <v>0.0</v>
      </c>
      <c r="F111" s="223">
        <f t="shared" si="1"/>
        <v>0</v>
      </c>
      <c r="G111" s="223">
        <f t="shared" si="2"/>
        <v>0</v>
      </c>
      <c r="H111" s="197"/>
      <c r="I111" s="204">
        <v>96.0</v>
      </c>
      <c r="J111" s="204"/>
      <c r="K111" s="197">
        <f t="array" ref="K111">IFERROR(INDEX(IncomeExpenditure!$A$8:$A$18,SMALL(IF(NOT(ISBLANK(IncomeExpenditure!$A$8:$A$18)),ROW(IncomeExpenditure!$A$8:$A$18)),ROW(107:107))-(MATCH("Income", IncomeExpenditure!A:A,0)+2),1),if(ISNUMBER(K110),K110+1,1))</f>
        <v>99</v>
      </c>
      <c r="L111" s="224" t="str">
        <f t="shared" si="3"/>
        <v/>
      </c>
      <c r="M111" s="225">
        <f t="shared" si="4"/>
        <v>0</v>
      </c>
      <c r="N111" s="197">
        <f t="array" ref="N111">IFERROR(INDEX(IncomeExpenditure!$A$24:$A$57,SMALL(IF(NOT(ISBLANK(IncomeExpenditure!$A$24:$A$57))=TRUE,ROW(IncomeExpenditure!$A$24:$A$57)),ROW(107:107))-(MATCH("Expenditure", IncomeExpenditure!A:A,0)+2),1),if(ISNUMBER(N110),N110+1,1))</f>
        <v>92</v>
      </c>
      <c r="O111" s="77"/>
      <c r="P111" s="226" t="str">
        <f t="shared" si="5"/>
        <v/>
      </c>
      <c r="Q111" s="227">
        <f t="shared" si="6"/>
        <v>0</v>
      </c>
      <c r="R111" s="197"/>
    </row>
    <row r="112">
      <c r="A112" s="229"/>
      <c r="B112" s="230"/>
      <c r="C112" s="17" t="s">
        <v>85</v>
      </c>
      <c r="D112" s="17" t="s">
        <v>85</v>
      </c>
      <c r="E112" s="222">
        <v>0.0</v>
      </c>
      <c r="F112" s="223">
        <f t="shared" si="1"/>
        <v>0</v>
      </c>
      <c r="G112" s="223">
        <f t="shared" si="2"/>
        <v>0</v>
      </c>
      <c r="H112" s="197"/>
      <c r="I112" s="204">
        <v>96.0</v>
      </c>
      <c r="J112" s="204"/>
      <c r="K112" s="197">
        <f t="array" ref="K112">IFERROR(INDEX(IncomeExpenditure!$A$8:$A$18,SMALL(IF(NOT(ISBLANK(IncomeExpenditure!$A$8:$A$18)),ROW(IncomeExpenditure!$A$8:$A$18)),ROW(108:108))-(MATCH("Income", IncomeExpenditure!A:A,0)+2),1),if(ISNUMBER(K111),K111+1,1))</f>
        <v>100</v>
      </c>
      <c r="L112" s="224" t="str">
        <f t="shared" si="3"/>
        <v/>
      </c>
      <c r="M112" s="225">
        <f t="shared" si="4"/>
        <v>0</v>
      </c>
      <c r="N112" s="197">
        <f t="array" ref="N112">IFERROR(INDEX(IncomeExpenditure!$A$24:$A$57,SMALL(IF(NOT(ISBLANK(IncomeExpenditure!$A$24:$A$57))=TRUE,ROW(IncomeExpenditure!$A$24:$A$57)),ROW(108:108))-(MATCH("Expenditure", IncomeExpenditure!A:A,0)+2),1),if(ISNUMBER(N111),N111+1,1))</f>
        <v>93</v>
      </c>
      <c r="O112" s="77"/>
      <c r="P112" s="226" t="str">
        <f t="shared" si="5"/>
        <v/>
      </c>
      <c r="Q112" s="227">
        <f t="shared" si="6"/>
        <v>0</v>
      </c>
      <c r="R112" s="197"/>
    </row>
    <row r="113">
      <c r="A113" s="229"/>
      <c r="B113" s="230"/>
      <c r="C113" s="17" t="s">
        <v>85</v>
      </c>
      <c r="D113" s="17" t="s">
        <v>85</v>
      </c>
      <c r="E113" s="222">
        <v>0.0</v>
      </c>
      <c r="F113" s="223">
        <f t="shared" si="1"/>
        <v>0</v>
      </c>
      <c r="G113" s="223">
        <f t="shared" si="2"/>
        <v>0</v>
      </c>
      <c r="H113" s="197"/>
      <c r="I113" s="204">
        <v>96.0</v>
      </c>
      <c r="J113" s="204"/>
      <c r="K113" s="197">
        <f t="array" ref="K113">IFERROR(INDEX(IncomeExpenditure!$A$8:$A$18,SMALL(IF(NOT(ISBLANK(IncomeExpenditure!$A$8:$A$18)),ROW(IncomeExpenditure!$A$8:$A$18)),ROW(109:109))-(MATCH("Income", IncomeExpenditure!A:A,0)+2),1),if(ISNUMBER(K112),K112+1,1))</f>
        <v>101</v>
      </c>
      <c r="L113" s="224" t="str">
        <f t="shared" si="3"/>
        <v/>
      </c>
      <c r="M113" s="225">
        <f t="shared" si="4"/>
        <v>0</v>
      </c>
      <c r="N113" s="197">
        <f t="array" ref="N113">IFERROR(INDEX(IncomeExpenditure!$A$24:$A$57,SMALL(IF(NOT(ISBLANK(IncomeExpenditure!$A$24:$A$57))=TRUE,ROW(IncomeExpenditure!$A$24:$A$57)),ROW(109:109))-(MATCH("Expenditure", IncomeExpenditure!A:A,0)+2),1),if(ISNUMBER(N112),N112+1,1))</f>
        <v>94</v>
      </c>
      <c r="O113" s="77"/>
      <c r="P113" s="226" t="str">
        <f t="shared" si="5"/>
        <v/>
      </c>
      <c r="Q113" s="227">
        <f t="shared" si="6"/>
        <v>0</v>
      </c>
      <c r="R113" s="197"/>
    </row>
    <row r="114">
      <c r="A114" s="229"/>
      <c r="B114" s="230"/>
      <c r="C114" s="17" t="s">
        <v>85</v>
      </c>
      <c r="D114" s="17" t="s">
        <v>85</v>
      </c>
      <c r="E114" s="222">
        <v>0.0</v>
      </c>
      <c r="F114" s="223">
        <f t="shared" si="1"/>
        <v>0</v>
      </c>
      <c r="G114" s="223">
        <f t="shared" si="2"/>
        <v>0</v>
      </c>
      <c r="H114" s="197"/>
      <c r="I114" s="204">
        <v>96.0</v>
      </c>
      <c r="J114" s="204"/>
      <c r="K114" s="197">
        <f t="array" ref="K114">IFERROR(INDEX(IncomeExpenditure!$A$8:$A$18,SMALL(IF(NOT(ISBLANK(IncomeExpenditure!$A$8:$A$18)),ROW(IncomeExpenditure!$A$8:$A$18)),ROW(110:110))-(MATCH("Income", IncomeExpenditure!A:A,0)+2),1),if(ISNUMBER(K113),K113+1,1))</f>
        <v>102</v>
      </c>
      <c r="L114" s="224" t="str">
        <f t="shared" si="3"/>
        <v/>
      </c>
      <c r="M114" s="225">
        <f t="shared" si="4"/>
        <v>0</v>
      </c>
      <c r="N114" s="197">
        <f t="array" ref="N114">IFERROR(INDEX(IncomeExpenditure!$A$24:$A$57,SMALL(IF(NOT(ISBLANK(IncomeExpenditure!$A$24:$A$57))=TRUE,ROW(IncomeExpenditure!$A$24:$A$57)),ROW(110:110))-(MATCH("Expenditure", IncomeExpenditure!A:A,0)+2),1),if(ISNUMBER(N113),N113+1,1))</f>
        <v>95</v>
      </c>
      <c r="O114" s="77"/>
      <c r="P114" s="226" t="str">
        <f t="shared" si="5"/>
        <v/>
      </c>
      <c r="Q114" s="227">
        <f t="shared" si="6"/>
        <v>0</v>
      </c>
      <c r="R114" s="197"/>
    </row>
    <row r="115">
      <c r="A115" s="229"/>
      <c r="B115" s="230"/>
      <c r="C115" s="17" t="s">
        <v>85</v>
      </c>
      <c r="D115" s="17" t="s">
        <v>85</v>
      </c>
      <c r="E115" s="222">
        <v>0.0</v>
      </c>
      <c r="F115" s="223">
        <f t="shared" si="1"/>
        <v>0</v>
      </c>
      <c r="G115" s="223">
        <f t="shared" si="2"/>
        <v>0</v>
      </c>
      <c r="H115" s="197"/>
      <c r="I115" s="204">
        <v>96.0</v>
      </c>
      <c r="J115" s="204"/>
      <c r="K115" s="197">
        <f t="array" ref="K115">IFERROR(INDEX(IncomeExpenditure!$A$8:$A$18,SMALL(IF(NOT(ISBLANK(IncomeExpenditure!$A$8:$A$18)),ROW(IncomeExpenditure!$A$8:$A$18)),ROW(111:111))-(MATCH("Income", IncomeExpenditure!A:A,0)+2),1),if(ISNUMBER(K114),K114+1,1))</f>
        <v>103</v>
      </c>
      <c r="L115" s="224" t="str">
        <f t="shared" si="3"/>
        <v/>
      </c>
      <c r="M115" s="225">
        <f t="shared" si="4"/>
        <v>0</v>
      </c>
      <c r="N115" s="197">
        <f t="array" ref="N115">IFERROR(INDEX(IncomeExpenditure!$A$24:$A$57,SMALL(IF(NOT(ISBLANK(IncomeExpenditure!$A$24:$A$57))=TRUE,ROW(IncomeExpenditure!$A$24:$A$57)),ROW(111:111))-(MATCH("Expenditure", IncomeExpenditure!A:A,0)+2),1),if(ISNUMBER(N114),N114+1,1))</f>
        <v>96</v>
      </c>
      <c r="O115" s="77"/>
      <c r="P115" s="226" t="str">
        <f t="shared" si="5"/>
        <v/>
      </c>
      <c r="Q115" s="227">
        <f t="shared" si="6"/>
        <v>0</v>
      </c>
      <c r="R115" s="197"/>
    </row>
    <row r="116">
      <c r="A116" s="229"/>
      <c r="B116" s="230"/>
      <c r="C116" s="17" t="s">
        <v>85</v>
      </c>
      <c r="D116" s="17" t="s">
        <v>85</v>
      </c>
      <c r="E116" s="222">
        <v>0.0</v>
      </c>
      <c r="F116" s="223">
        <f t="shared" si="1"/>
        <v>0</v>
      </c>
      <c r="G116" s="223">
        <f t="shared" si="2"/>
        <v>0</v>
      </c>
      <c r="H116" s="197"/>
      <c r="I116" s="204">
        <v>96.0</v>
      </c>
      <c r="J116" s="204"/>
      <c r="K116" s="197">
        <f t="array" ref="K116">IFERROR(INDEX(IncomeExpenditure!$A$8:$A$18,SMALL(IF(NOT(ISBLANK(IncomeExpenditure!$A$8:$A$18)),ROW(IncomeExpenditure!$A$8:$A$18)),ROW(112:112))-(MATCH("Income", IncomeExpenditure!A:A,0)+2),1),if(ISNUMBER(K115),K115+1,1))</f>
        <v>104</v>
      </c>
      <c r="L116" s="224" t="str">
        <f t="shared" si="3"/>
        <v/>
      </c>
      <c r="M116" s="225">
        <f t="shared" si="4"/>
        <v>0</v>
      </c>
      <c r="N116" s="197">
        <f t="array" ref="N116">IFERROR(INDEX(IncomeExpenditure!$A$24:$A$57,SMALL(IF(NOT(ISBLANK(IncomeExpenditure!$A$24:$A$57))=TRUE,ROW(IncomeExpenditure!$A$24:$A$57)),ROW(112:112))-(MATCH("Expenditure", IncomeExpenditure!A:A,0)+2),1),if(ISNUMBER(N115),N115+1,1))</f>
        <v>97</v>
      </c>
      <c r="O116" s="77"/>
      <c r="P116" s="226" t="str">
        <f t="shared" si="5"/>
        <v/>
      </c>
      <c r="Q116" s="227">
        <f t="shared" si="6"/>
        <v>0</v>
      </c>
      <c r="R116" s="197"/>
    </row>
    <row r="117">
      <c r="A117" s="229"/>
      <c r="B117" s="230"/>
      <c r="C117" s="17" t="s">
        <v>85</v>
      </c>
      <c r="D117" s="17" t="s">
        <v>85</v>
      </c>
      <c r="E117" s="222">
        <v>0.0</v>
      </c>
      <c r="F117" s="223">
        <f t="shared" si="1"/>
        <v>0</v>
      </c>
      <c r="G117" s="223">
        <f t="shared" si="2"/>
        <v>0</v>
      </c>
      <c r="H117" s="197"/>
      <c r="I117" s="204">
        <v>96.0</v>
      </c>
      <c r="J117" s="204"/>
      <c r="K117" s="197">
        <f t="array" ref="K117">IFERROR(INDEX(IncomeExpenditure!$A$8:$A$18,SMALL(IF(NOT(ISBLANK(IncomeExpenditure!$A$8:$A$18)),ROW(IncomeExpenditure!$A$8:$A$18)),ROW(113:113))-(MATCH("Income", IncomeExpenditure!A:A,0)+2),1),if(ISNUMBER(K116),K116+1,1))</f>
        <v>105</v>
      </c>
      <c r="L117" s="224" t="str">
        <f t="shared" si="3"/>
        <v/>
      </c>
      <c r="M117" s="225">
        <f t="shared" si="4"/>
        <v>0</v>
      </c>
      <c r="N117" s="197">
        <f t="array" ref="N117">IFERROR(INDEX(IncomeExpenditure!$A$24:$A$57,SMALL(IF(NOT(ISBLANK(IncomeExpenditure!$A$24:$A$57))=TRUE,ROW(IncomeExpenditure!$A$24:$A$57)),ROW(113:113))-(MATCH("Expenditure", IncomeExpenditure!A:A,0)+2),1),if(ISNUMBER(N116),N116+1,1))</f>
        <v>98</v>
      </c>
      <c r="O117" s="77"/>
      <c r="P117" s="226" t="str">
        <f t="shared" si="5"/>
        <v/>
      </c>
      <c r="Q117" s="227">
        <f t="shared" si="6"/>
        <v>0</v>
      </c>
      <c r="R117" s="197"/>
    </row>
    <row r="118">
      <c r="A118" s="229"/>
      <c r="B118" s="230"/>
      <c r="C118" s="17" t="s">
        <v>85</v>
      </c>
      <c r="D118" s="17" t="s">
        <v>85</v>
      </c>
      <c r="E118" s="222">
        <v>0.0</v>
      </c>
      <c r="F118" s="223">
        <f t="shared" si="1"/>
        <v>0</v>
      </c>
      <c r="G118" s="223">
        <f t="shared" si="2"/>
        <v>0</v>
      </c>
      <c r="H118" s="197"/>
      <c r="I118" s="204">
        <v>96.0</v>
      </c>
      <c r="J118" s="204"/>
      <c r="K118" s="197">
        <f t="array" ref="K118">IFERROR(INDEX(IncomeExpenditure!$A$8:$A$18,SMALL(IF(NOT(ISBLANK(IncomeExpenditure!$A$8:$A$18)),ROW(IncomeExpenditure!$A$8:$A$18)),ROW(114:114))-(MATCH("Income", IncomeExpenditure!A:A,0)+2),1),if(ISNUMBER(K117),K117+1,1))</f>
        <v>106</v>
      </c>
      <c r="L118" s="224" t="str">
        <f t="shared" si="3"/>
        <v/>
      </c>
      <c r="M118" s="225">
        <f t="shared" si="4"/>
        <v>0</v>
      </c>
      <c r="N118" s="197">
        <f t="array" ref="N118">IFERROR(INDEX(IncomeExpenditure!$A$24:$A$57,SMALL(IF(NOT(ISBLANK(IncomeExpenditure!$A$24:$A$57))=TRUE,ROW(IncomeExpenditure!$A$24:$A$57)),ROW(114:114))-(MATCH("Expenditure", IncomeExpenditure!A:A,0)+2),1),if(ISNUMBER(N117),N117+1,1))</f>
        <v>99</v>
      </c>
      <c r="O118" s="77"/>
      <c r="P118" s="226" t="str">
        <f t="shared" si="5"/>
        <v/>
      </c>
      <c r="Q118" s="227">
        <f t="shared" si="6"/>
        <v>0</v>
      </c>
      <c r="R118" s="197"/>
    </row>
    <row r="119">
      <c r="A119" s="229"/>
      <c r="B119" s="230"/>
      <c r="C119" s="17" t="s">
        <v>85</v>
      </c>
      <c r="D119" s="17" t="s">
        <v>85</v>
      </c>
      <c r="E119" s="222">
        <v>0.0</v>
      </c>
      <c r="F119" s="223">
        <f t="shared" si="1"/>
        <v>0</v>
      </c>
      <c r="G119" s="223">
        <f t="shared" si="2"/>
        <v>0</v>
      </c>
      <c r="H119" s="197"/>
      <c r="I119" s="204">
        <v>96.0</v>
      </c>
      <c r="J119" s="204"/>
      <c r="K119" s="197">
        <f t="array" ref="K119">IFERROR(INDEX(IncomeExpenditure!$A$8:$A$18,SMALL(IF(NOT(ISBLANK(IncomeExpenditure!$A$8:$A$18)),ROW(IncomeExpenditure!$A$8:$A$18)),ROW(115:115))-(MATCH("Income", IncomeExpenditure!A:A,0)+2),1),if(ISNUMBER(K118),K118+1,1))</f>
        <v>107</v>
      </c>
      <c r="L119" s="224" t="str">
        <f t="shared" si="3"/>
        <v/>
      </c>
      <c r="M119" s="225">
        <f t="shared" si="4"/>
        <v>0</v>
      </c>
      <c r="N119" s="197">
        <f t="array" ref="N119">IFERROR(INDEX(IncomeExpenditure!$A$24:$A$57,SMALL(IF(NOT(ISBLANK(IncomeExpenditure!$A$24:$A$57))=TRUE,ROW(IncomeExpenditure!$A$24:$A$57)),ROW(115:115))-(MATCH("Expenditure", IncomeExpenditure!A:A,0)+2),1),if(ISNUMBER(N118),N118+1,1))</f>
        <v>100</v>
      </c>
      <c r="O119" s="77"/>
      <c r="P119" s="226" t="str">
        <f t="shared" si="5"/>
        <v/>
      </c>
      <c r="Q119" s="227">
        <f t="shared" si="6"/>
        <v>0</v>
      </c>
      <c r="R119" s="197"/>
    </row>
    <row r="120">
      <c r="A120" s="229"/>
      <c r="B120" s="230"/>
      <c r="C120" s="17" t="s">
        <v>85</v>
      </c>
      <c r="D120" s="17" t="s">
        <v>85</v>
      </c>
      <c r="E120" s="222">
        <v>0.0</v>
      </c>
      <c r="F120" s="223">
        <f t="shared" si="1"/>
        <v>0</v>
      </c>
      <c r="G120" s="223">
        <f t="shared" si="2"/>
        <v>0</v>
      </c>
      <c r="H120" s="197"/>
      <c r="I120" s="204">
        <v>96.0</v>
      </c>
      <c r="J120" s="204"/>
      <c r="K120" s="197">
        <f t="array" ref="K120">IFERROR(INDEX(IncomeExpenditure!$A$8:$A$18,SMALL(IF(NOT(ISBLANK(IncomeExpenditure!$A$8:$A$18)),ROW(IncomeExpenditure!$A$8:$A$18)),ROW(116:116))-(MATCH("Income", IncomeExpenditure!A:A,0)+2),1),if(ISNUMBER(K119),K119+1,1))</f>
        <v>108</v>
      </c>
      <c r="L120" s="224" t="str">
        <f t="shared" si="3"/>
        <v/>
      </c>
      <c r="M120" s="225">
        <f t="shared" si="4"/>
        <v>0</v>
      </c>
      <c r="N120" s="197">
        <f t="array" ref="N120">IFERROR(INDEX(IncomeExpenditure!$A$24:$A$57,SMALL(IF(NOT(ISBLANK(IncomeExpenditure!$A$24:$A$57))=TRUE,ROW(IncomeExpenditure!$A$24:$A$57)),ROW(116:116))-(MATCH("Expenditure", IncomeExpenditure!A:A,0)+2),1),if(ISNUMBER(N119),N119+1,1))</f>
        <v>101</v>
      </c>
      <c r="O120" s="77"/>
      <c r="P120" s="226" t="str">
        <f t="shared" si="5"/>
        <v/>
      </c>
      <c r="Q120" s="227">
        <f t="shared" si="6"/>
        <v>0</v>
      </c>
      <c r="R120" s="197"/>
    </row>
    <row r="121">
      <c r="A121" s="229"/>
      <c r="B121" s="230"/>
      <c r="C121" s="17" t="s">
        <v>85</v>
      </c>
      <c r="D121" s="17" t="s">
        <v>85</v>
      </c>
      <c r="E121" s="222">
        <v>0.0</v>
      </c>
      <c r="F121" s="223">
        <f t="shared" si="1"/>
        <v>0</v>
      </c>
      <c r="G121" s="223">
        <f t="shared" si="2"/>
        <v>0</v>
      </c>
      <c r="H121" s="197"/>
      <c r="I121" s="204">
        <v>96.0</v>
      </c>
      <c r="J121" s="204"/>
      <c r="K121" s="197">
        <f t="array" ref="K121">IFERROR(INDEX(IncomeExpenditure!$A$8:$A$18,SMALL(IF(NOT(ISBLANK(IncomeExpenditure!$A$8:$A$18)),ROW(IncomeExpenditure!$A$8:$A$18)),ROW(117:117))-(MATCH("Income", IncomeExpenditure!A:A,0)+2),1),if(ISNUMBER(K120),K120+1,1))</f>
        <v>109</v>
      </c>
      <c r="L121" s="224" t="str">
        <f t="shared" si="3"/>
        <v/>
      </c>
      <c r="M121" s="225">
        <f t="shared" si="4"/>
        <v>0</v>
      </c>
      <c r="N121" s="197">
        <f t="array" ref="N121">IFERROR(INDEX(IncomeExpenditure!$A$24:$A$57,SMALL(IF(NOT(ISBLANK(IncomeExpenditure!$A$24:$A$57))=TRUE,ROW(IncomeExpenditure!$A$24:$A$57)),ROW(117:117))-(MATCH("Expenditure", IncomeExpenditure!A:A,0)+2),1),if(ISNUMBER(N120),N120+1,1))</f>
        <v>102</v>
      </c>
      <c r="O121" s="77"/>
      <c r="P121" s="226" t="str">
        <f t="shared" si="5"/>
        <v/>
      </c>
      <c r="Q121" s="227">
        <f t="shared" si="6"/>
        <v>0</v>
      </c>
      <c r="R121" s="197"/>
    </row>
    <row r="122">
      <c r="A122" s="229"/>
      <c r="B122" s="230"/>
      <c r="C122" s="17" t="s">
        <v>85</v>
      </c>
      <c r="D122" s="17" t="s">
        <v>85</v>
      </c>
      <c r="E122" s="222">
        <v>0.0</v>
      </c>
      <c r="F122" s="223">
        <f t="shared" si="1"/>
        <v>0</v>
      </c>
      <c r="G122" s="223">
        <f t="shared" si="2"/>
        <v>0</v>
      </c>
      <c r="H122" s="197"/>
      <c r="I122" s="204">
        <v>96.0</v>
      </c>
      <c r="J122" s="204"/>
      <c r="K122" s="197">
        <f t="array" ref="K122">IFERROR(INDEX(IncomeExpenditure!$A$8:$A$18,SMALL(IF(NOT(ISBLANK(IncomeExpenditure!$A$8:$A$18)),ROW(IncomeExpenditure!$A$8:$A$18)),ROW(118:118))-(MATCH("Income", IncomeExpenditure!A:A,0)+2),1),if(ISNUMBER(K121),K121+1,1))</f>
        <v>110</v>
      </c>
      <c r="L122" s="224" t="str">
        <f t="shared" si="3"/>
        <v/>
      </c>
      <c r="M122" s="225">
        <f t="shared" si="4"/>
        <v>0</v>
      </c>
      <c r="N122" s="197">
        <f t="array" ref="N122">IFERROR(INDEX(IncomeExpenditure!$A$24:$A$57,SMALL(IF(NOT(ISBLANK(IncomeExpenditure!$A$24:$A$57))=TRUE,ROW(IncomeExpenditure!$A$24:$A$57)),ROW(118:118))-(MATCH("Expenditure", IncomeExpenditure!A:A,0)+2),1),if(ISNUMBER(N121),N121+1,1))</f>
        <v>103</v>
      </c>
      <c r="O122" s="77"/>
      <c r="P122" s="226" t="str">
        <f t="shared" si="5"/>
        <v/>
      </c>
      <c r="Q122" s="227">
        <f t="shared" si="6"/>
        <v>0</v>
      </c>
      <c r="R122" s="197"/>
    </row>
    <row r="123">
      <c r="A123" s="229"/>
      <c r="B123" s="230"/>
      <c r="C123" s="17" t="s">
        <v>85</v>
      </c>
      <c r="D123" s="17" t="s">
        <v>85</v>
      </c>
      <c r="E123" s="222">
        <v>0.0</v>
      </c>
      <c r="F123" s="223">
        <f t="shared" si="1"/>
        <v>0</v>
      </c>
      <c r="G123" s="223">
        <f t="shared" si="2"/>
        <v>0</v>
      </c>
      <c r="H123" s="197"/>
      <c r="I123" s="204">
        <v>96.0</v>
      </c>
      <c r="J123" s="204"/>
      <c r="K123" s="197">
        <f t="array" ref="K123">IFERROR(INDEX(IncomeExpenditure!$A$8:$A$18,SMALL(IF(NOT(ISBLANK(IncomeExpenditure!$A$8:$A$18)),ROW(IncomeExpenditure!$A$8:$A$18)),ROW(119:119))-(MATCH("Income", IncomeExpenditure!A:A,0)+2),1),if(ISNUMBER(K122),K122+1,1))</f>
        <v>111</v>
      </c>
      <c r="L123" s="224" t="str">
        <f t="shared" si="3"/>
        <v/>
      </c>
      <c r="M123" s="225">
        <f t="shared" si="4"/>
        <v>0</v>
      </c>
      <c r="N123" s="197">
        <f t="array" ref="N123">IFERROR(INDEX(IncomeExpenditure!$A$24:$A$57,SMALL(IF(NOT(ISBLANK(IncomeExpenditure!$A$24:$A$57))=TRUE,ROW(IncomeExpenditure!$A$24:$A$57)),ROW(119:119))-(MATCH("Expenditure", IncomeExpenditure!A:A,0)+2),1),if(ISNUMBER(N122),N122+1,1))</f>
        <v>104</v>
      </c>
      <c r="O123" s="77"/>
      <c r="P123" s="226" t="str">
        <f t="shared" si="5"/>
        <v/>
      </c>
      <c r="Q123" s="227">
        <f t="shared" si="6"/>
        <v>0</v>
      </c>
      <c r="R123" s="197"/>
    </row>
    <row r="124">
      <c r="A124" s="229"/>
      <c r="B124" s="230"/>
      <c r="C124" s="17" t="s">
        <v>85</v>
      </c>
      <c r="D124" s="17" t="s">
        <v>85</v>
      </c>
      <c r="E124" s="222">
        <v>0.0</v>
      </c>
      <c r="F124" s="223">
        <f t="shared" si="1"/>
        <v>0</v>
      </c>
      <c r="G124" s="223">
        <f t="shared" si="2"/>
        <v>0</v>
      </c>
      <c r="H124" s="197"/>
      <c r="I124" s="204">
        <v>96.0</v>
      </c>
      <c r="J124" s="204"/>
      <c r="K124" s="197">
        <f t="array" ref="K124">IFERROR(INDEX(IncomeExpenditure!$A$8:$A$18,SMALL(IF(NOT(ISBLANK(IncomeExpenditure!$A$8:$A$18)),ROW(IncomeExpenditure!$A$8:$A$18)),ROW(120:120))-(MATCH("Income", IncomeExpenditure!A:A,0)+2),1),if(ISNUMBER(K123),K123+1,1))</f>
        <v>112</v>
      </c>
      <c r="L124" s="224" t="str">
        <f t="shared" si="3"/>
        <v/>
      </c>
      <c r="M124" s="225">
        <f t="shared" si="4"/>
        <v>0</v>
      </c>
      <c r="N124" s="197">
        <f t="array" ref="N124">IFERROR(INDEX(IncomeExpenditure!$A$24:$A$57,SMALL(IF(NOT(ISBLANK(IncomeExpenditure!$A$24:$A$57))=TRUE,ROW(IncomeExpenditure!$A$24:$A$57)),ROW(120:120))-(MATCH("Expenditure", IncomeExpenditure!A:A,0)+2),1),if(ISNUMBER(N123),N123+1,1))</f>
        <v>105</v>
      </c>
      <c r="O124" s="77"/>
      <c r="P124" s="226" t="str">
        <f t="shared" si="5"/>
        <v/>
      </c>
      <c r="Q124" s="227">
        <f t="shared" si="6"/>
        <v>0</v>
      </c>
      <c r="R124" s="197"/>
    </row>
    <row r="125">
      <c r="A125" s="229"/>
      <c r="B125" s="230"/>
      <c r="C125" s="17" t="s">
        <v>85</v>
      </c>
      <c r="D125" s="17" t="s">
        <v>85</v>
      </c>
      <c r="E125" s="222">
        <v>0.0</v>
      </c>
      <c r="F125" s="223">
        <f t="shared" si="1"/>
        <v>0</v>
      </c>
      <c r="G125" s="223">
        <f t="shared" si="2"/>
        <v>0</v>
      </c>
      <c r="H125" s="197"/>
      <c r="I125" s="204">
        <v>96.0</v>
      </c>
      <c r="J125" s="204"/>
      <c r="K125" s="197">
        <f t="array" ref="K125">IFERROR(INDEX(IncomeExpenditure!$A$8:$A$18,SMALL(IF(NOT(ISBLANK(IncomeExpenditure!$A$8:$A$18)),ROW(IncomeExpenditure!$A$8:$A$18)),ROW(121:121))-(MATCH("Income", IncomeExpenditure!A:A,0)+2),1),if(ISNUMBER(K124),K124+1,1))</f>
        <v>113</v>
      </c>
      <c r="L125" s="224" t="str">
        <f t="shared" si="3"/>
        <v/>
      </c>
      <c r="M125" s="225">
        <f t="shared" si="4"/>
        <v>0</v>
      </c>
      <c r="N125" s="197">
        <f t="array" ref="N125">IFERROR(INDEX(IncomeExpenditure!$A$24:$A$57,SMALL(IF(NOT(ISBLANK(IncomeExpenditure!$A$24:$A$57))=TRUE,ROW(IncomeExpenditure!$A$24:$A$57)),ROW(121:121))-(MATCH("Expenditure", IncomeExpenditure!A:A,0)+2),1),if(ISNUMBER(N124),N124+1,1))</f>
        <v>106</v>
      </c>
      <c r="O125" s="77"/>
      <c r="P125" s="226" t="str">
        <f t="shared" si="5"/>
        <v/>
      </c>
      <c r="Q125" s="227">
        <f t="shared" si="6"/>
        <v>0</v>
      </c>
      <c r="R125" s="197"/>
    </row>
    <row r="126">
      <c r="A126" s="229"/>
      <c r="B126" s="230"/>
      <c r="C126" s="17" t="s">
        <v>85</v>
      </c>
      <c r="D126" s="17" t="s">
        <v>85</v>
      </c>
      <c r="E126" s="222">
        <v>0.0</v>
      </c>
      <c r="F126" s="223">
        <f t="shared" si="1"/>
        <v>0</v>
      </c>
      <c r="G126" s="223">
        <f t="shared" si="2"/>
        <v>0</v>
      </c>
      <c r="H126" s="197"/>
      <c r="I126" s="204">
        <v>96.0</v>
      </c>
      <c r="J126" s="204"/>
      <c r="K126" s="197">
        <f t="array" ref="K126">IFERROR(INDEX(IncomeExpenditure!$A$8:$A$18,SMALL(IF(NOT(ISBLANK(IncomeExpenditure!$A$8:$A$18)),ROW(IncomeExpenditure!$A$8:$A$18)),ROW(122:122))-(MATCH("Income", IncomeExpenditure!A:A,0)+2),1),if(ISNUMBER(K125),K125+1,1))</f>
        <v>114</v>
      </c>
      <c r="L126" s="224" t="str">
        <f t="shared" si="3"/>
        <v/>
      </c>
      <c r="M126" s="225">
        <f t="shared" si="4"/>
        <v>0</v>
      </c>
      <c r="N126" s="197">
        <f t="array" ref="N126">IFERROR(INDEX(IncomeExpenditure!$A$24:$A$57,SMALL(IF(NOT(ISBLANK(IncomeExpenditure!$A$24:$A$57))=TRUE,ROW(IncomeExpenditure!$A$24:$A$57)),ROW(122:122))-(MATCH("Expenditure", IncomeExpenditure!A:A,0)+2),1),if(ISNUMBER(N125),N125+1,1))</f>
        <v>107</v>
      </c>
      <c r="O126" s="77"/>
      <c r="P126" s="226" t="str">
        <f t="shared" si="5"/>
        <v/>
      </c>
      <c r="Q126" s="227">
        <f t="shared" si="6"/>
        <v>0</v>
      </c>
      <c r="R126" s="197"/>
    </row>
    <row r="127">
      <c r="A127" s="229"/>
      <c r="B127" s="230"/>
      <c r="C127" s="17" t="s">
        <v>85</v>
      </c>
      <c r="D127" s="17" t="s">
        <v>85</v>
      </c>
      <c r="E127" s="222">
        <v>0.0</v>
      </c>
      <c r="F127" s="223">
        <f t="shared" si="1"/>
        <v>0</v>
      </c>
      <c r="G127" s="223">
        <f t="shared" si="2"/>
        <v>0</v>
      </c>
      <c r="H127" s="197"/>
      <c r="I127" s="204">
        <v>96.0</v>
      </c>
      <c r="J127" s="204"/>
      <c r="K127" s="197">
        <f t="array" ref="K127">IFERROR(INDEX(IncomeExpenditure!$A$8:$A$18,SMALL(IF(NOT(ISBLANK(IncomeExpenditure!$A$8:$A$18)),ROW(IncomeExpenditure!$A$8:$A$18)),ROW(123:123))-(MATCH("Income", IncomeExpenditure!A:A,0)+2),1),if(ISNUMBER(K126),K126+1,1))</f>
        <v>115</v>
      </c>
      <c r="L127" s="224" t="str">
        <f t="shared" si="3"/>
        <v/>
      </c>
      <c r="M127" s="225">
        <f t="shared" si="4"/>
        <v>0</v>
      </c>
      <c r="N127" s="197">
        <f t="array" ref="N127">IFERROR(INDEX(IncomeExpenditure!$A$24:$A$57,SMALL(IF(NOT(ISBLANK(IncomeExpenditure!$A$24:$A$57))=TRUE,ROW(IncomeExpenditure!$A$24:$A$57)),ROW(123:123))-(MATCH("Expenditure", IncomeExpenditure!A:A,0)+2),1),if(ISNUMBER(N126),N126+1,1))</f>
        <v>108</v>
      </c>
      <c r="O127" s="77"/>
      <c r="P127" s="226" t="str">
        <f t="shared" si="5"/>
        <v/>
      </c>
      <c r="Q127" s="227">
        <f t="shared" si="6"/>
        <v>0</v>
      </c>
      <c r="R127" s="197"/>
    </row>
    <row r="128">
      <c r="A128" s="229"/>
      <c r="B128" s="230"/>
      <c r="C128" s="17" t="s">
        <v>85</v>
      </c>
      <c r="D128" s="17" t="s">
        <v>85</v>
      </c>
      <c r="E128" s="222">
        <v>0.0</v>
      </c>
      <c r="F128" s="223">
        <f t="shared" si="1"/>
        <v>0</v>
      </c>
      <c r="G128" s="223">
        <f t="shared" si="2"/>
        <v>0</v>
      </c>
      <c r="H128" s="197"/>
      <c r="I128" s="204">
        <v>96.0</v>
      </c>
      <c r="J128" s="204"/>
      <c r="K128" s="197">
        <f t="array" ref="K128">IFERROR(INDEX(IncomeExpenditure!$A$8:$A$18,SMALL(IF(NOT(ISBLANK(IncomeExpenditure!$A$8:$A$18)),ROW(IncomeExpenditure!$A$8:$A$18)),ROW(124:124))-(MATCH("Income", IncomeExpenditure!A:A,0)+2),1),if(ISNUMBER(K127),K127+1,1))</f>
        <v>116</v>
      </c>
      <c r="L128" s="224" t="str">
        <f t="shared" si="3"/>
        <v/>
      </c>
      <c r="M128" s="225">
        <f t="shared" si="4"/>
        <v>0</v>
      </c>
      <c r="N128" s="197">
        <f t="array" ref="N128">IFERROR(INDEX(IncomeExpenditure!$A$24:$A$57,SMALL(IF(NOT(ISBLANK(IncomeExpenditure!$A$24:$A$57))=TRUE,ROW(IncomeExpenditure!$A$24:$A$57)),ROW(124:124))-(MATCH("Expenditure", IncomeExpenditure!A:A,0)+2),1),if(ISNUMBER(N127),N127+1,1))</f>
        <v>109</v>
      </c>
      <c r="O128" s="77"/>
      <c r="P128" s="226" t="str">
        <f t="shared" si="5"/>
        <v/>
      </c>
      <c r="Q128" s="227">
        <f t="shared" si="6"/>
        <v>0</v>
      </c>
      <c r="R128" s="197"/>
    </row>
    <row r="129">
      <c r="A129" s="229"/>
      <c r="B129" s="230"/>
      <c r="C129" s="17" t="s">
        <v>85</v>
      </c>
      <c r="D129" s="17" t="s">
        <v>85</v>
      </c>
      <c r="E129" s="222">
        <v>0.0</v>
      </c>
      <c r="F129" s="223">
        <f t="shared" si="1"/>
        <v>0</v>
      </c>
      <c r="G129" s="223">
        <f t="shared" si="2"/>
        <v>0</v>
      </c>
      <c r="H129" s="197"/>
      <c r="I129" s="204">
        <v>96.0</v>
      </c>
      <c r="J129" s="204"/>
      <c r="K129" s="197">
        <f t="array" ref="K129">IFERROR(INDEX(IncomeExpenditure!$A$8:$A$18,SMALL(IF(NOT(ISBLANK(IncomeExpenditure!$A$8:$A$18)),ROW(IncomeExpenditure!$A$8:$A$18)),ROW(125:125))-(MATCH("Income", IncomeExpenditure!A:A,0)+2),1),if(ISNUMBER(K128),K128+1,1))</f>
        <v>117</v>
      </c>
      <c r="L129" s="224" t="str">
        <f t="shared" si="3"/>
        <v/>
      </c>
      <c r="M129" s="225">
        <f t="shared" si="4"/>
        <v>0</v>
      </c>
      <c r="N129" s="197">
        <f t="array" ref="N129">IFERROR(INDEX(IncomeExpenditure!$A$24:$A$57,SMALL(IF(NOT(ISBLANK(IncomeExpenditure!$A$24:$A$57))=TRUE,ROW(IncomeExpenditure!$A$24:$A$57)),ROW(125:125))-(MATCH("Expenditure", IncomeExpenditure!A:A,0)+2),1),if(ISNUMBER(N128),N128+1,1))</f>
        <v>110</v>
      </c>
      <c r="O129" s="77"/>
      <c r="P129" s="226" t="str">
        <f t="shared" si="5"/>
        <v/>
      </c>
      <c r="Q129" s="227">
        <f t="shared" si="6"/>
        <v>0</v>
      </c>
      <c r="R129" s="197"/>
    </row>
    <row r="130">
      <c r="A130" s="229"/>
      <c r="B130" s="230"/>
      <c r="C130" s="17" t="s">
        <v>85</v>
      </c>
      <c r="D130" s="17" t="s">
        <v>85</v>
      </c>
      <c r="E130" s="222">
        <v>0.0</v>
      </c>
      <c r="F130" s="223">
        <f t="shared" si="1"/>
        <v>0</v>
      </c>
      <c r="G130" s="223">
        <f t="shared" si="2"/>
        <v>0</v>
      </c>
      <c r="H130" s="197"/>
      <c r="I130" s="204">
        <v>96.0</v>
      </c>
      <c r="J130" s="204"/>
      <c r="K130" s="197">
        <f t="array" ref="K130">IFERROR(INDEX(IncomeExpenditure!$A$8:$A$18,SMALL(IF(NOT(ISBLANK(IncomeExpenditure!$A$8:$A$18)),ROW(IncomeExpenditure!$A$8:$A$18)),ROW(126:126))-(MATCH("Income", IncomeExpenditure!A:A,0)+2),1),if(ISNUMBER(K129),K129+1,1))</f>
        <v>118</v>
      </c>
      <c r="L130" s="224" t="str">
        <f t="shared" si="3"/>
        <v/>
      </c>
      <c r="M130" s="225">
        <f t="shared" si="4"/>
        <v>0</v>
      </c>
      <c r="N130" s="197">
        <f t="array" ref="N130">IFERROR(INDEX(IncomeExpenditure!$A$24:$A$57,SMALL(IF(NOT(ISBLANK(IncomeExpenditure!$A$24:$A$57))=TRUE,ROW(IncomeExpenditure!$A$24:$A$57)),ROW(126:126))-(MATCH("Expenditure", IncomeExpenditure!A:A,0)+2),1),if(ISNUMBER(N129),N129+1,1))</f>
        <v>111</v>
      </c>
      <c r="O130" s="77"/>
      <c r="P130" s="226" t="str">
        <f t="shared" si="5"/>
        <v/>
      </c>
      <c r="Q130" s="227">
        <f t="shared" si="6"/>
        <v>0</v>
      </c>
      <c r="R130" s="197"/>
    </row>
    <row r="131">
      <c r="A131" s="229"/>
      <c r="B131" s="230"/>
      <c r="C131" s="17" t="s">
        <v>85</v>
      </c>
      <c r="D131" s="17" t="s">
        <v>85</v>
      </c>
      <c r="E131" s="222">
        <v>0.0</v>
      </c>
      <c r="F131" s="223">
        <f t="shared" si="1"/>
        <v>0</v>
      </c>
      <c r="G131" s="223">
        <f t="shared" si="2"/>
        <v>0</v>
      </c>
      <c r="H131" s="197"/>
      <c r="I131" s="204">
        <v>96.0</v>
      </c>
      <c r="J131" s="204"/>
      <c r="K131" s="197">
        <f t="array" ref="K131">IFERROR(INDEX(IncomeExpenditure!$A$8:$A$18,SMALL(IF(NOT(ISBLANK(IncomeExpenditure!$A$8:$A$18)),ROW(IncomeExpenditure!$A$8:$A$18)),ROW(127:127))-(MATCH("Income", IncomeExpenditure!A:A,0)+2),1),if(ISNUMBER(K130),K130+1,1))</f>
        <v>119</v>
      </c>
      <c r="L131" s="224" t="str">
        <f t="shared" si="3"/>
        <v/>
      </c>
      <c r="M131" s="225">
        <f t="shared" si="4"/>
        <v>0</v>
      </c>
      <c r="N131" s="197">
        <f t="array" ref="N131">IFERROR(INDEX(IncomeExpenditure!$A$24:$A$57,SMALL(IF(NOT(ISBLANK(IncomeExpenditure!$A$24:$A$57))=TRUE,ROW(IncomeExpenditure!$A$24:$A$57)),ROW(127:127))-(MATCH("Expenditure", IncomeExpenditure!A:A,0)+2),1),if(ISNUMBER(N130),N130+1,1))</f>
        <v>112</v>
      </c>
      <c r="O131" s="77"/>
      <c r="P131" s="226" t="str">
        <f t="shared" si="5"/>
        <v/>
      </c>
      <c r="Q131" s="227">
        <f t="shared" si="6"/>
        <v>0</v>
      </c>
      <c r="R131" s="197"/>
    </row>
    <row r="132">
      <c r="A132" s="229"/>
      <c r="B132" s="230"/>
      <c r="C132" s="17" t="s">
        <v>85</v>
      </c>
      <c r="D132" s="17" t="s">
        <v>85</v>
      </c>
      <c r="E132" s="222">
        <v>0.0</v>
      </c>
      <c r="F132" s="223">
        <f t="shared" si="1"/>
        <v>0</v>
      </c>
      <c r="G132" s="223">
        <f t="shared" si="2"/>
        <v>0</v>
      </c>
      <c r="H132" s="197"/>
      <c r="I132" s="204">
        <v>96.0</v>
      </c>
      <c r="J132" s="204"/>
      <c r="K132" s="197">
        <f t="array" ref="K132">IFERROR(INDEX(IncomeExpenditure!$A$8:$A$18,SMALL(IF(NOT(ISBLANK(IncomeExpenditure!$A$8:$A$18)),ROW(IncomeExpenditure!$A$8:$A$18)),ROW(128:128))-(MATCH("Income", IncomeExpenditure!A:A,0)+2),1),if(ISNUMBER(K131),K131+1,1))</f>
        <v>120</v>
      </c>
      <c r="L132" s="224" t="str">
        <f t="shared" si="3"/>
        <v/>
      </c>
      <c r="M132" s="225">
        <f t="shared" si="4"/>
        <v>0</v>
      </c>
      <c r="N132" s="197">
        <f t="array" ref="N132">IFERROR(INDEX(IncomeExpenditure!$A$24:$A$57,SMALL(IF(NOT(ISBLANK(IncomeExpenditure!$A$24:$A$57))=TRUE,ROW(IncomeExpenditure!$A$24:$A$57)),ROW(128:128))-(MATCH("Expenditure", IncomeExpenditure!A:A,0)+2),1),if(ISNUMBER(N131),N131+1,1))</f>
        <v>113</v>
      </c>
      <c r="O132" s="77"/>
      <c r="P132" s="226" t="str">
        <f t="shared" si="5"/>
        <v/>
      </c>
      <c r="Q132" s="227">
        <f t="shared" si="6"/>
        <v>0</v>
      </c>
      <c r="R132" s="197"/>
    </row>
    <row r="133">
      <c r="A133" s="229"/>
      <c r="B133" s="230"/>
      <c r="C133" s="17" t="s">
        <v>85</v>
      </c>
      <c r="D133" s="17" t="s">
        <v>85</v>
      </c>
      <c r="E133" s="222">
        <v>0.0</v>
      </c>
      <c r="F133" s="223">
        <f t="shared" si="1"/>
        <v>0</v>
      </c>
      <c r="G133" s="223">
        <f t="shared" si="2"/>
        <v>0</v>
      </c>
      <c r="H133" s="197"/>
      <c r="I133" s="204">
        <v>96.0</v>
      </c>
      <c r="J133" s="204"/>
      <c r="K133" s="197">
        <f t="array" ref="K133">IFERROR(INDEX(IncomeExpenditure!$A$8:$A$18,SMALL(IF(NOT(ISBLANK(IncomeExpenditure!$A$8:$A$18)),ROW(IncomeExpenditure!$A$8:$A$18)),ROW(129:129))-(MATCH("Income", IncomeExpenditure!A:A,0)+2),1),if(ISNUMBER(K132),K132+1,1))</f>
        <v>121</v>
      </c>
      <c r="L133" s="224" t="str">
        <f t="shared" si="3"/>
        <v/>
      </c>
      <c r="M133" s="225">
        <f t="shared" si="4"/>
        <v>0</v>
      </c>
      <c r="N133" s="197">
        <f t="array" ref="N133">IFERROR(INDEX(IncomeExpenditure!$A$24:$A$57,SMALL(IF(NOT(ISBLANK(IncomeExpenditure!$A$24:$A$57))=TRUE,ROW(IncomeExpenditure!$A$24:$A$57)),ROW(129:129))-(MATCH("Expenditure", IncomeExpenditure!A:A,0)+2),1),if(ISNUMBER(N132),N132+1,1))</f>
        <v>114</v>
      </c>
      <c r="O133" s="77"/>
      <c r="P133" s="226" t="str">
        <f t="shared" si="5"/>
        <v/>
      </c>
      <c r="Q133" s="227">
        <f t="shared" si="6"/>
        <v>0</v>
      </c>
      <c r="R133" s="197"/>
    </row>
    <row r="134">
      <c r="A134" s="229"/>
      <c r="B134" s="230"/>
      <c r="C134" s="17" t="s">
        <v>85</v>
      </c>
      <c r="D134" s="17" t="s">
        <v>85</v>
      </c>
      <c r="E134" s="222">
        <v>0.0</v>
      </c>
      <c r="F134" s="223">
        <f t="shared" si="1"/>
        <v>0</v>
      </c>
      <c r="G134" s="223">
        <f t="shared" si="2"/>
        <v>0</v>
      </c>
      <c r="H134" s="197"/>
      <c r="I134" s="204">
        <v>96.0</v>
      </c>
      <c r="J134" s="204"/>
      <c r="K134" s="197">
        <f t="array" ref="K134">IFERROR(INDEX(IncomeExpenditure!$A$8:$A$18,SMALL(IF(NOT(ISBLANK(IncomeExpenditure!$A$8:$A$18)),ROW(IncomeExpenditure!$A$8:$A$18)),ROW(130:130))-(MATCH("Income", IncomeExpenditure!A:A,0)+2),1),if(ISNUMBER(K133),K133+1,1))</f>
        <v>122</v>
      </c>
      <c r="L134" s="224" t="str">
        <f t="shared" si="3"/>
        <v/>
      </c>
      <c r="M134" s="225">
        <f t="shared" si="4"/>
        <v>0</v>
      </c>
      <c r="N134" s="197">
        <f t="array" ref="N134">IFERROR(INDEX(IncomeExpenditure!$A$24:$A$57,SMALL(IF(NOT(ISBLANK(IncomeExpenditure!$A$24:$A$57))=TRUE,ROW(IncomeExpenditure!$A$24:$A$57)),ROW(130:130))-(MATCH("Expenditure", IncomeExpenditure!A:A,0)+2),1),if(ISNUMBER(N133),N133+1,1))</f>
        <v>115</v>
      </c>
      <c r="O134" s="77"/>
      <c r="P134" s="226" t="str">
        <f t="shared" si="5"/>
        <v/>
      </c>
      <c r="Q134" s="227">
        <f t="shared" si="6"/>
        <v>0</v>
      </c>
      <c r="R134" s="197"/>
    </row>
    <row r="135">
      <c r="A135" s="229"/>
      <c r="B135" s="230"/>
      <c r="C135" s="17" t="s">
        <v>85</v>
      </c>
      <c r="D135" s="17" t="s">
        <v>85</v>
      </c>
      <c r="E135" s="222">
        <v>0.0</v>
      </c>
      <c r="F135" s="223">
        <f t="shared" si="1"/>
        <v>0</v>
      </c>
      <c r="G135" s="223">
        <f t="shared" si="2"/>
        <v>0</v>
      </c>
      <c r="H135" s="197"/>
      <c r="I135" s="204">
        <v>96.0</v>
      </c>
      <c r="J135" s="204"/>
      <c r="K135" s="197">
        <f t="array" ref="K135">IFERROR(INDEX(IncomeExpenditure!$A$8:$A$18,SMALL(IF(NOT(ISBLANK(IncomeExpenditure!$A$8:$A$18)),ROW(IncomeExpenditure!$A$8:$A$18)),ROW(131:131))-(MATCH("Income", IncomeExpenditure!A:A,0)+2),1),if(ISNUMBER(K134),K134+1,1))</f>
        <v>123</v>
      </c>
      <c r="L135" s="224" t="str">
        <f t="shared" si="3"/>
        <v/>
      </c>
      <c r="M135" s="225">
        <f t="shared" si="4"/>
        <v>0</v>
      </c>
      <c r="N135" s="197">
        <f t="array" ref="N135">IFERROR(INDEX(IncomeExpenditure!$A$24:$A$57,SMALL(IF(NOT(ISBLANK(IncomeExpenditure!$A$24:$A$57))=TRUE,ROW(IncomeExpenditure!$A$24:$A$57)),ROW(131:131))-(MATCH("Expenditure", IncomeExpenditure!A:A,0)+2),1),if(ISNUMBER(N134),N134+1,1))</f>
        <v>116</v>
      </c>
      <c r="O135" s="77"/>
      <c r="P135" s="226" t="str">
        <f t="shared" si="5"/>
        <v/>
      </c>
      <c r="Q135" s="227">
        <f t="shared" si="6"/>
        <v>0</v>
      </c>
      <c r="R135" s="197"/>
    </row>
    <row r="136">
      <c r="A136" s="229"/>
      <c r="B136" s="230"/>
      <c r="C136" s="17" t="s">
        <v>85</v>
      </c>
      <c r="D136" s="17" t="s">
        <v>85</v>
      </c>
      <c r="E136" s="222">
        <v>0.0</v>
      </c>
      <c r="F136" s="223">
        <f t="shared" si="1"/>
        <v>0</v>
      </c>
      <c r="G136" s="223">
        <f t="shared" si="2"/>
        <v>0</v>
      </c>
      <c r="H136" s="197"/>
      <c r="I136" s="204">
        <v>96.0</v>
      </c>
      <c r="J136" s="204"/>
      <c r="K136" s="197">
        <f t="array" ref="K136">IFERROR(INDEX(IncomeExpenditure!$A$8:$A$18,SMALL(IF(NOT(ISBLANK(IncomeExpenditure!$A$8:$A$18)),ROW(IncomeExpenditure!$A$8:$A$18)),ROW(132:132))-(MATCH("Income", IncomeExpenditure!A:A,0)+2),1),if(ISNUMBER(K135),K135+1,1))</f>
        <v>124</v>
      </c>
      <c r="L136" s="224" t="str">
        <f t="shared" si="3"/>
        <v/>
      </c>
      <c r="M136" s="225">
        <f t="shared" si="4"/>
        <v>0</v>
      </c>
      <c r="N136" s="197">
        <f t="array" ref="N136">IFERROR(INDEX(IncomeExpenditure!$A$24:$A$57,SMALL(IF(NOT(ISBLANK(IncomeExpenditure!$A$24:$A$57))=TRUE,ROW(IncomeExpenditure!$A$24:$A$57)),ROW(132:132))-(MATCH("Expenditure", IncomeExpenditure!A:A,0)+2),1),if(ISNUMBER(N135),N135+1,1))</f>
        <v>117</v>
      </c>
      <c r="O136" s="77"/>
      <c r="P136" s="226" t="str">
        <f t="shared" si="5"/>
        <v/>
      </c>
      <c r="Q136" s="227">
        <f t="shared" si="6"/>
        <v>0</v>
      </c>
      <c r="R136" s="197"/>
    </row>
    <row r="137">
      <c r="A137" s="229"/>
      <c r="B137" s="230"/>
      <c r="C137" s="17" t="s">
        <v>85</v>
      </c>
      <c r="D137" s="17" t="s">
        <v>85</v>
      </c>
      <c r="E137" s="222">
        <v>0.0</v>
      </c>
      <c r="F137" s="223">
        <f t="shared" si="1"/>
        <v>0</v>
      </c>
      <c r="G137" s="223">
        <f t="shared" si="2"/>
        <v>0</v>
      </c>
      <c r="H137" s="197"/>
      <c r="I137" s="204">
        <v>96.0</v>
      </c>
      <c r="J137" s="204"/>
      <c r="K137" s="197">
        <f t="array" ref="K137">IFERROR(INDEX(IncomeExpenditure!$A$8:$A$18,SMALL(IF(NOT(ISBLANK(IncomeExpenditure!$A$8:$A$18)),ROW(IncomeExpenditure!$A$8:$A$18)),ROW(133:133))-(MATCH("Income", IncomeExpenditure!A:A,0)+2),1),if(ISNUMBER(K136),K136+1,1))</f>
        <v>125</v>
      </c>
      <c r="L137" s="224" t="str">
        <f t="shared" si="3"/>
        <v/>
      </c>
      <c r="M137" s="225">
        <f t="shared" si="4"/>
        <v>0</v>
      </c>
      <c r="N137" s="197">
        <f t="array" ref="N137">IFERROR(INDEX(IncomeExpenditure!$A$24:$A$57,SMALL(IF(NOT(ISBLANK(IncomeExpenditure!$A$24:$A$57))=TRUE,ROW(IncomeExpenditure!$A$24:$A$57)),ROW(133:133))-(MATCH("Expenditure", IncomeExpenditure!A:A,0)+2),1),if(ISNUMBER(N136),N136+1,1))</f>
        <v>118</v>
      </c>
      <c r="O137" s="77"/>
      <c r="P137" s="226" t="str">
        <f t="shared" si="5"/>
        <v/>
      </c>
      <c r="Q137" s="227">
        <f t="shared" si="6"/>
        <v>0</v>
      </c>
      <c r="R137" s="197"/>
    </row>
    <row r="138">
      <c r="A138" s="229"/>
      <c r="B138" s="230"/>
      <c r="C138" s="17" t="s">
        <v>85</v>
      </c>
      <c r="D138" s="17" t="s">
        <v>85</v>
      </c>
      <c r="E138" s="222">
        <v>0.0</v>
      </c>
      <c r="F138" s="223">
        <f t="shared" si="1"/>
        <v>0</v>
      </c>
      <c r="G138" s="223">
        <f t="shared" si="2"/>
        <v>0</v>
      </c>
      <c r="H138" s="197"/>
      <c r="I138" s="204">
        <v>96.0</v>
      </c>
      <c r="J138" s="204"/>
      <c r="K138" s="197">
        <f t="array" ref="K138">IFERROR(INDEX(IncomeExpenditure!$A$8:$A$18,SMALL(IF(NOT(ISBLANK(IncomeExpenditure!$A$8:$A$18)),ROW(IncomeExpenditure!$A$8:$A$18)),ROW(134:134))-(MATCH("Income", IncomeExpenditure!A:A,0)+2),1),if(ISNUMBER(K137),K137+1,1))</f>
        <v>126</v>
      </c>
      <c r="L138" s="224" t="str">
        <f t="shared" si="3"/>
        <v/>
      </c>
      <c r="M138" s="225">
        <f t="shared" si="4"/>
        <v>0</v>
      </c>
      <c r="N138" s="197">
        <f t="array" ref="N138">IFERROR(INDEX(IncomeExpenditure!$A$24:$A$57,SMALL(IF(NOT(ISBLANK(IncomeExpenditure!$A$24:$A$57))=TRUE,ROW(IncomeExpenditure!$A$24:$A$57)),ROW(134:134))-(MATCH("Expenditure", IncomeExpenditure!A:A,0)+2),1),if(ISNUMBER(N137),N137+1,1))</f>
        <v>119</v>
      </c>
      <c r="O138" s="77"/>
      <c r="P138" s="226" t="str">
        <f t="shared" si="5"/>
        <v/>
      </c>
      <c r="Q138" s="227">
        <f t="shared" si="6"/>
        <v>0</v>
      </c>
      <c r="R138" s="197"/>
    </row>
    <row r="139">
      <c r="A139" s="229"/>
      <c r="B139" s="230"/>
      <c r="C139" s="17" t="s">
        <v>85</v>
      </c>
      <c r="D139" s="17" t="s">
        <v>85</v>
      </c>
      <c r="E139" s="222">
        <v>0.0</v>
      </c>
      <c r="F139" s="223">
        <f t="shared" si="1"/>
        <v>0</v>
      </c>
      <c r="G139" s="223">
        <f t="shared" si="2"/>
        <v>0</v>
      </c>
      <c r="H139" s="197"/>
      <c r="I139" s="204">
        <v>96.0</v>
      </c>
      <c r="J139" s="204"/>
      <c r="K139" s="197">
        <f t="array" ref="K139">IFERROR(INDEX(IncomeExpenditure!$A$8:$A$18,SMALL(IF(NOT(ISBLANK(IncomeExpenditure!$A$8:$A$18)),ROW(IncomeExpenditure!$A$8:$A$18)),ROW(135:135))-(MATCH("Income", IncomeExpenditure!A:A,0)+2),1),if(ISNUMBER(K138),K138+1,1))</f>
        <v>127</v>
      </c>
      <c r="L139" s="224" t="str">
        <f t="shared" si="3"/>
        <v/>
      </c>
      <c r="M139" s="225">
        <f t="shared" si="4"/>
        <v>0</v>
      </c>
      <c r="N139" s="197">
        <f t="array" ref="N139">IFERROR(INDEX(IncomeExpenditure!$A$24:$A$57,SMALL(IF(NOT(ISBLANK(IncomeExpenditure!$A$24:$A$57))=TRUE,ROW(IncomeExpenditure!$A$24:$A$57)),ROW(135:135))-(MATCH("Expenditure", IncomeExpenditure!A:A,0)+2),1),if(ISNUMBER(N138),N138+1,1))</f>
        <v>120</v>
      </c>
      <c r="O139" s="77"/>
      <c r="P139" s="226" t="str">
        <f t="shared" si="5"/>
        <v/>
      </c>
      <c r="Q139" s="227">
        <f t="shared" si="6"/>
        <v>0</v>
      </c>
      <c r="R139" s="197"/>
    </row>
    <row r="140">
      <c r="A140" s="229"/>
      <c r="B140" s="230"/>
      <c r="C140" s="17" t="s">
        <v>85</v>
      </c>
      <c r="D140" s="17" t="s">
        <v>85</v>
      </c>
      <c r="E140" s="222">
        <v>0.0</v>
      </c>
      <c r="F140" s="223">
        <f t="shared" si="1"/>
        <v>0</v>
      </c>
      <c r="G140" s="223">
        <f t="shared" si="2"/>
        <v>0</v>
      </c>
      <c r="H140" s="197"/>
      <c r="I140" s="204">
        <v>96.0</v>
      </c>
      <c r="J140" s="204"/>
      <c r="K140" s="197">
        <f t="array" ref="K140">IFERROR(INDEX(IncomeExpenditure!$A$8:$A$18,SMALL(IF(NOT(ISBLANK(IncomeExpenditure!$A$8:$A$18)),ROW(IncomeExpenditure!$A$8:$A$18)),ROW(136:136))-(MATCH("Income", IncomeExpenditure!A:A,0)+2),1),if(ISNUMBER(K139),K139+1,1))</f>
        <v>128</v>
      </c>
      <c r="L140" s="224" t="str">
        <f t="shared" si="3"/>
        <v/>
      </c>
      <c r="M140" s="225">
        <f t="shared" si="4"/>
        <v>0</v>
      </c>
      <c r="N140" s="197">
        <f t="array" ref="N140">IFERROR(INDEX(IncomeExpenditure!$A$24:$A$57,SMALL(IF(NOT(ISBLANK(IncomeExpenditure!$A$24:$A$57))=TRUE,ROW(IncomeExpenditure!$A$24:$A$57)),ROW(136:136))-(MATCH("Expenditure", IncomeExpenditure!A:A,0)+2),1),if(ISNUMBER(N139),N139+1,1))</f>
        <v>121</v>
      </c>
      <c r="O140" s="77"/>
      <c r="P140" s="226" t="str">
        <f t="shared" si="5"/>
        <v/>
      </c>
      <c r="Q140" s="227">
        <f t="shared" si="6"/>
        <v>0</v>
      </c>
      <c r="R140" s="197"/>
    </row>
    <row r="141">
      <c r="A141" s="229"/>
      <c r="B141" s="230"/>
      <c r="C141" s="17" t="s">
        <v>85</v>
      </c>
      <c r="D141" s="17" t="s">
        <v>85</v>
      </c>
      <c r="E141" s="222">
        <v>0.0</v>
      </c>
      <c r="F141" s="223">
        <f t="shared" si="1"/>
        <v>0</v>
      </c>
      <c r="G141" s="223">
        <f t="shared" si="2"/>
        <v>0</v>
      </c>
      <c r="H141" s="197"/>
      <c r="I141" s="204">
        <v>96.0</v>
      </c>
      <c r="J141" s="204"/>
      <c r="K141" s="197">
        <f t="array" ref="K141">IFERROR(INDEX(IncomeExpenditure!$A$8:$A$18,SMALL(IF(NOT(ISBLANK(IncomeExpenditure!$A$8:$A$18)),ROW(IncomeExpenditure!$A$8:$A$18)),ROW(137:137))-(MATCH("Income", IncomeExpenditure!A:A,0)+2),1),if(ISNUMBER(K140),K140+1,1))</f>
        <v>129</v>
      </c>
      <c r="L141" s="224" t="str">
        <f t="shared" si="3"/>
        <v/>
      </c>
      <c r="M141" s="225">
        <f t="shared" si="4"/>
        <v>0</v>
      </c>
      <c r="N141" s="197">
        <f t="array" ref="N141">IFERROR(INDEX(IncomeExpenditure!$A$24:$A$57,SMALL(IF(NOT(ISBLANK(IncomeExpenditure!$A$24:$A$57))=TRUE,ROW(IncomeExpenditure!$A$24:$A$57)),ROW(137:137))-(MATCH("Expenditure", IncomeExpenditure!A:A,0)+2),1),if(ISNUMBER(N140),N140+1,1))</f>
        <v>122</v>
      </c>
      <c r="O141" s="77"/>
      <c r="P141" s="226" t="str">
        <f t="shared" si="5"/>
        <v/>
      </c>
      <c r="Q141" s="227">
        <f t="shared" si="6"/>
        <v>0</v>
      </c>
      <c r="R141" s="197"/>
    </row>
    <row r="142">
      <c r="A142" s="229"/>
      <c r="B142" s="230"/>
      <c r="C142" s="17" t="s">
        <v>85</v>
      </c>
      <c r="D142" s="17" t="s">
        <v>85</v>
      </c>
      <c r="E142" s="222">
        <v>0.0</v>
      </c>
      <c r="F142" s="223">
        <f t="shared" si="1"/>
        <v>0</v>
      </c>
      <c r="G142" s="223">
        <f t="shared" si="2"/>
        <v>0</v>
      </c>
      <c r="H142" s="197"/>
      <c r="I142" s="204">
        <v>96.0</v>
      </c>
      <c r="J142" s="204"/>
      <c r="K142" s="197">
        <f t="array" ref="K142">IFERROR(INDEX(IncomeExpenditure!$A$8:$A$18,SMALL(IF(NOT(ISBLANK(IncomeExpenditure!$A$8:$A$18)),ROW(IncomeExpenditure!$A$8:$A$18)),ROW(138:138))-(MATCH("Income", IncomeExpenditure!A:A,0)+2),1),if(ISNUMBER(K141),K141+1,1))</f>
        <v>130</v>
      </c>
      <c r="L142" s="224" t="str">
        <f t="shared" si="3"/>
        <v/>
      </c>
      <c r="M142" s="225">
        <f t="shared" si="4"/>
        <v>0</v>
      </c>
      <c r="N142" s="197">
        <f t="array" ref="N142">IFERROR(INDEX(IncomeExpenditure!$A$24:$A$57,SMALL(IF(NOT(ISBLANK(IncomeExpenditure!$A$24:$A$57))=TRUE,ROW(IncomeExpenditure!$A$24:$A$57)),ROW(138:138))-(MATCH("Expenditure", IncomeExpenditure!A:A,0)+2),1),if(ISNUMBER(N141),N141+1,1))</f>
        <v>123</v>
      </c>
      <c r="O142" s="77"/>
      <c r="P142" s="226" t="str">
        <f t="shared" si="5"/>
        <v/>
      </c>
      <c r="Q142" s="227">
        <f t="shared" si="6"/>
        <v>0</v>
      </c>
      <c r="R142" s="197"/>
    </row>
    <row r="143">
      <c r="A143" s="229"/>
      <c r="B143" s="230"/>
      <c r="C143" s="17" t="s">
        <v>85</v>
      </c>
      <c r="D143" s="17" t="s">
        <v>85</v>
      </c>
      <c r="E143" s="222">
        <v>0.0</v>
      </c>
      <c r="F143" s="223">
        <f t="shared" si="1"/>
        <v>0</v>
      </c>
      <c r="G143" s="223">
        <f t="shared" si="2"/>
        <v>0</v>
      </c>
      <c r="H143" s="197"/>
      <c r="I143" s="204">
        <v>96.0</v>
      </c>
      <c r="J143" s="204"/>
      <c r="K143" s="197">
        <f t="array" ref="K143">IFERROR(INDEX(IncomeExpenditure!$A$8:$A$18,SMALL(IF(NOT(ISBLANK(IncomeExpenditure!$A$8:$A$18)),ROW(IncomeExpenditure!$A$8:$A$18)),ROW(139:139))-(MATCH("Income", IncomeExpenditure!A:A,0)+2),1),if(ISNUMBER(K142),K142+1,1))</f>
        <v>131</v>
      </c>
      <c r="L143" s="224" t="str">
        <f t="shared" si="3"/>
        <v/>
      </c>
      <c r="M143" s="225">
        <f t="shared" si="4"/>
        <v>0</v>
      </c>
      <c r="N143" s="197">
        <f t="array" ref="N143">IFERROR(INDEX(IncomeExpenditure!$A$24:$A$57,SMALL(IF(NOT(ISBLANK(IncomeExpenditure!$A$24:$A$57))=TRUE,ROW(IncomeExpenditure!$A$24:$A$57)),ROW(139:139))-(MATCH("Expenditure", IncomeExpenditure!A:A,0)+2),1),if(ISNUMBER(N142),N142+1,1))</f>
        <v>124</v>
      </c>
      <c r="O143" s="77"/>
      <c r="P143" s="226" t="str">
        <f t="shared" si="5"/>
        <v/>
      </c>
      <c r="Q143" s="227">
        <f t="shared" si="6"/>
        <v>0</v>
      </c>
      <c r="R143" s="197"/>
    </row>
    <row r="144">
      <c r="A144" s="229"/>
      <c r="B144" s="230"/>
      <c r="C144" s="17" t="s">
        <v>85</v>
      </c>
      <c r="D144" s="17" t="s">
        <v>85</v>
      </c>
      <c r="E144" s="222">
        <v>0.0</v>
      </c>
      <c r="F144" s="223">
        <f t="shared" si="1"/>
        <v>0</v>
      </c>
      <c r="G144" s="223">
        <f t="shared" si="2"/>
        <v>0</v>
      </c>
      <c r="H144" s="197"/>
      <c r="I144" s="204">
        <v>96.0</v>
      </c>
      <c r="J144" s="204"/>
      <c r="K144" s="197">
        <f t="array" ref="K144">IFERROR(INDEX(IncomeExpenditure!$A$8:$A$18,SMALL(IF(NOT(ISBLANK(IncomeExpenditure!$A$8:$A$18)),ROW(IncomeExpenditure!$A$8:$A$18)),ROW(140:140))-(MATCH("Income", IncomeExpenditure!A:A,0)+2),1),if(ISNUMBER(K143),K143+1,1))</f>
        <v>132</v>
      </c>
      <c r="L144" s="224" t="str">
        <f t="shared" si="3"/>
        <v/>
      </c>
      <c r="M144" s="225">
        <f t="shared" si="4"/>
        <v>0</v>
      </c>
      <c r="N144" s="197">
        <f t="array" ref="N144">IFERROR(INDEX(IncomeExpenditure!$A$24:$A$57,SMALL(IF(NOT(ISBLANK(IncomeExpenditure!$A$24:$A$57))=TRUE,ROW(IncomeExpenditure!$A$24:$A$57)),ROW(140:140))-(MATCH("Expenditure", IncomeExpenditure!A:A,0)+2),1),if(ISNUMBER(N143),N143+1,1))</f>
        <v>125</v>
      </c>
      <c r="O144" s="77"/>
      <c r="P144" s="226" t="str">
        <f t="shared" si="5"/>
        <v/>
      </c>
      <c r="Q144" s="227">
        <f t="shared" si="6"/>
        <v>0</v>
      </c>
      <c r="R144" s="197"/>
    </row>
    <row r="145">
      <c r="A145" s="229"/>
      <c r="B145" s="230"/>
      <c r="C145" s="17" t="s">
        <v>85</v>
      </c>
      <c r="D145" s="17" t="s">
        <v>85</v>
      </c>
      <c r="E145" s="222">
        <v>0.0</v>
      </c>
      <c r="F145" s="223">
        <f t="shared" si="1"/>
        <v>0</v>
      </c>
      <c r="G145" s="223">
        <f t="shared" si="2"/>
        <v>0</v>
      </c>
      <c r="H145" s="197"/>
      <c r="I145" s="204">
        <v>96.0</v>
      </c>
      <c r="J145" s="204"/>
      <c r="K145" s="197">
        <f t="array" ref="K145">IFERROR(INDEX(IncomeExpenditure!$A$8:$A$18,SMALL(IF(NOT(ISBLANK(IncomeExpenditure!$A$8:$A$18)),ROW(IncomeExpenditure!$A$8:$A$18)),ROW(141:141))-(MATCH("Income", IncomeExpenditure!A:A,0)+2),1),if(ISNUMBER(K144),K144+1,1))</f>
        <v>133</v>
      </c>
      <c r="L145" s="224" t="str">
        <f t="shared" si="3"/>
        <v/>
      </c>
      <c r="M145" s="225">
        <f t="shared" si="4"/>
        <v>0</v>
      </c>
      <c r="N145" s="197">
        <f t="array" ref="N145">IFERROR(INDEX(IncomeExpenditure!$A$24:$A$57,SMALL(IF(NOT(ISBLANK(IncomeExpenditure!$A$24:$A$57))=TRUE,ROW(IncomeExpenditure!$A$24:$A$57)),ROW(141:141))-(MATCH("Expenditure", IncomeExpenditure!A:A,0)+2),1),if(ISNUMBER(N144),N144+1,1))</f>
        <v>126</v>
      </c>
      <c r="O145" s="77"/>
      <c r="P145" s="226" t="str">
        <f t="shared" si="5"/>
        <v/>
      </c>
      <c r="Q145" s="227">
        <f t="shared" si="6"/>
        <v>0</v>
      </c>
      <c r="R145" s="197"/>
    </row>
    <row r="146">
      <c r="A146" s="229"/>
      <c r="B146" s="230"/>
      <c r="C146" s="17" t="s">
        <v>85</v>
      </c>
      <c r="D146" s="17" t="s">
        <v>85</v>
      </c>
      <c r="E146" s="222">
        <v>0.0</v>
      </c>
      <c r="F146" s="223">
        <f t="shared" si="1"/>
        <v>0</v>
      </c>
      <c r="G146" s="223">
        <f t="shared" si="2"/>
        <v>0</v>
      </c>
      <c r="H146" s="197"/>
      <c r="I146" s="204">
        <v>96.0</v>
      </c>
      <c r="J146" s="204"/>
      <c r="K146" s="197">
        <f t="array" ref="K146">IFERROR(INDEX(IncomeExpenditure!$A$8:$A$18,SMALL(IF(NOT(ISBLANK(IncomeExpenditure!$A$8:$A$18)),ROW(IncomeExpenditure!$A$8:$A$18)),ROW(142:142))-(MATCH("Income", IncomeExpenditure!A:A,0)+2),1),if(ISNUMBER(K145),K145+1,1))</f>
        <v>134</v>
      </c>
      <c r="L146" s="224" t="str">
        <f t="shared" si="3"/>
        <v/>
      </c>
      <c r="M146" s="225">
        <f t="shared" si="4"/>
        <v>0</v>
      </c>
      <c r="N146" s="197">
        <f t="array" ref="N146">IFERROR(INDEX(IncomeExpenditure!$A$24:$A$57,SMALL(IF(NOT(ISBLANK(IncomeExpenditure!$A$24:$A$57))=TRUE,ROW(IncomeExpenditure!$A$24:$A$57)),ROW(142:142))-(MATCH("Expenditure", IncomeExpenditure!A:A,0)+2),1),if(ISNUMBER(N145),N145+1,1))</f>
        <v>127</v>
      </c>
      <c r="O146" s="77"/>
      <c r="P146" s="226" t="str">
        <f t="shared" si="5"/>
        <v/>
      </c>
      <c r="Q146" s="227">
        <f t="shared" si="6"/>
        <v>0</v>
      </c>
      <c r="R146" s="197"/>
    </row>
    <row r="147">
      <c r="A147" s="229"/>
      <c r="B147" s="230"/>
      <c r="C147" s="17" t="s">
        <v>85</v>
      </c>
      <c r="D147" s="17" t="s">
        <v>85</v>
      </c>
      <c r="E147" s="222">
        <v>0.0</v>
      </c>
      <c r="F147" s="223">
        <f t="shared" si="1"/>
        <v>0</v>
      </c>
      <c r="G147" s="223">
        <f t="shared" si="2"/>
        <v>0</v>
      </c>
      <c r="H147" s="197"/>
      <c r="I147" s="204">
        <v>96.0</v>
      </c>
      <c r="J147" s="204"/>
      <c r="K147" s="197">
        <f t="array" ref="K147">IFERROR(INDEX(IncomeExpenditure!$A$8:$A$18,SMALL(IF(NOT(ISBLANK(IncomeExpenditure!$A$8:$A$18)),ROW(IncomeExpenditure!$A$8:$A$18)),ROW(143:143))-(MATCH("Income", IncomeExpenditure!A:A,0)+2),1),if(ISNUMBER(K146),K146+1,1))</f>
        <v>135</v>
      </c>
      <c r="L147" s="224" t="str">
        <f t="shared" si="3"/>
        <v/>
      </c>
      <c r="M147" s="225">
        <f t="shared" si="4"/>
        <v>0</v>
      </c>
      <c r="N147" s="197">
        <f t="array" ref="N147">IFERROR(INDEX(IncomeExpenditure!$A$24:$A$57,SMALL(IF(NOT(ISBLANK(IncomeExpenditure!$A$24:$A$57))=TRUE,ROW(IncomeExpenditure!$A$24:$A$57)),ROW(143:143))-(MATCH("Expenditure", IncomeExpenditure!A:A,0)+2),1),if(ISNUMBER(N146),N146+1,1))</f>
        <v>128</v>
      </c>
      <c r="O147" s="77"/>
      <c r="P147" s="226" t="str">
        <f t="shared" si="5"/>
        <v/>
      </c>
      <c r="Q147" s="227">
        <f t="shared" si="6"/>
        <v>0</v>
      </c>
      <c r="R147" s="197"/>
    </row>
    <row r="148">
      <c r="A148" s="229"/>
      <c r="B148" s="230"/>
      <c r="C148" s="17" t="s">
        <v>85</v>
      </c>
      <c r="D148" s="17" t="s">
        <v>85</v>
      </c>
      <c r="E148" s="222">
        <v>0.0</v>
      </c>
      <c r="F148" s="223">
        <f t="shared" si="1"/>
        <v>0</v>
      </c>
      <c r="G148" s="223">
        <f t="shared" si="2"/>
        <v>0</v>
      </c>
      <c r="H148" s="197"/>
      <c r="I148" s="204">
        <v>96.0</v>
      </c>
      <c r="J148" s="204"/>
      <c r="K148" s="197">
        <f t="array" ref="K148">IFERROR(INDEX(IncomeExpenditure!$A$8:$A$18,SMALL(IF(NOT(ISBLANK(IncomeExpenditure!$A$8:$A$18)),ROW(IncomeExpenditure!$A$8:$A$18)),ROW(144:144))-(MATCH("Income", IncomeExpenditure!A:A,0)+2),1),if(ISNUMBER(K147),K147+1,1))</f>
        <v>136</v>
      </c>
      <c r="L148" s="224" t="str">
        <f t="shared" si="3"/>
        <v/>
      </c>
      <c r="M148" s="225">
        <f t="shared" si="4"/>
        <v>0</v>
      </c>
      <c r="N148" s="197">
        <f t="array" ref="N148">IFERROR(INDEX(IncomeExpenditure!$A$24:$A$57,SMALL(IF(NOT(ISBLANK(IncomeExpenditure!$A$24:$A$57))=TRUE,ROW(IncomeExpenditure!$A$24:$A$57)),ROW(144:144))-(MATCH("Expenditure", IncomeExpenditure!A:A,0)+2),1),if(ISNUMBER(N147),N147+1,1))</f>
        <v>129</v>
      </c>
      <c r="O148" s="77"/>
      <c r="P148" s="226" t="str">
        <f t="shared" si="5"/>
        <v/>
      </c>
      <c r="Q148" s="227">
        <f t="shared" si="6"/>
        <v>0</v>
      </c>
      <c r="R148" s="197"/>
    </row>
    <row r="149">
      <c r="A149" s="229"/>
      <c r="B149" s="230"/>
      <c r="C149" s="17" t="s">
        <v>85</v>
      </c>
      <c r="D149" s="17" t="s">
        <v>85</v>
      </c>
      <c r="E149" s="222">
        <v>0.0</v>
      </c>
      <c r="F149" s="223">
        <f t="shared" si="1"/>
        <v>0</v>
      </c>
      <c r="G149" s="223">
        <f t="shared" si="2"/>
        <v>0</v>
      </c>
      <c r="H149" s="197"/>
      <c r="I149" s="204">
        <v>96.0</v>
      </c>
      <c r="J149" s="204"/>
      <c r="K149" s="197">
        <f t="array" ref="K149">IFERROR(INDEX(IncomeExpenditure!$A$8:$A$18,SMALL(IF(NOT(ISBLANK(IncomeExpenditure!$A$8:$A$18)),ROW(IncomeExpenditure!$A$8:$A$18)),ROW(145:145))-(MATCH("Income", IncomeExpenditure!A:A,0)+2),1),if(ISNUMBER(K148),K148+1,1))</f>
        <v>137</v>
      </c>
      <c r="L149" s="224" t="str">
        <f t="shared" si="3"/>
        <v/>
      </c>
      <c r="M149" s="225">
        <f t="shared" si="4"/>
        <v>0</v>
      </c>
      <c r="N149" s="197">
        <f t="array" ref="N149">IFERROR(INDEX(IncomeExpenditure!$A$24:$A$57,SMALL(IF(NOT(ISBLANK(IncomeExpenditure!$A$24:$A$57))=TRUE,ROW(IncomeExpenditure!$A$24:$A$57)),ROW(145:145))-(MATCH("Expenditure", IncomeExpenditure!A:A,0)+2),1),if(ISNUMBER(N148),N148+1,1))</f>
        <v>130</v>
      </c>
      <c r="O149" s="77"/>
      <c r="P149" s="226" t="str">
        <f t="shared" si="5"/>
        <v/>
      </c>
      <c r="Q149" s="227">
        <f t="shared" si="6"/>
        <v>0</v>
      </c>
      <c r="R149" s="197"/>
    </row>
    <row r="150">
      <c r="A150" s="229"/>
      <c r="B150" s="230"/>
      <c r="C150" s="17" t="s">
        <v>85</v>
      </c>
      <c r="D150" s="17" t="s">
        <v>85</v>
      </c>
      <c r="E150" s="222">
        <v>0.0</v>
      </c>
      <c r="F150" s="223">
        <f t="shared" si="1"/>
        <v>0</v>
      </c>
      <c r="G150" s="223">
        <f t="shared" si="2"/>
        <v>0</v>
      </c>
      <c r="H150" s="197"/>
      <c r="I150" s="204">
        <v>96.0</v>
      </c>
      <c r="J150" s="204"/>
      <c r="K150" s="197">
        <f t="array" ref="K150">IFERROR(INDEX(IncomeExpenditure!$A$8:$A$18,SMALL(IF(NOT(ISBLANK(IncomeExpenditure!$A$8:$A$18)),ROW(IncomeExpenditure!$A$8:$A$18)),ROW(146:146))-(MATCH("Income", IncomeExpenditure!A:A,0)+2),1),if(ISNUMBER(K149),K149+1,1))</f>
        <v>138</v>
      </c>
      <c r="L150" s="224" t="str">
        <f t="shared" si="3"/>
        <v/>
      </c>
      <c r="M150" s="225">
        <f t="shared" si="4"/>
        <v>0</v>
      </c>
      <c r="N150" s="197">
        <f t="array" ref="N150">IFERROR(INDEX(IncomeExpenditure!$A$24:$A$57,SMALL(IF(NOT(ISBLANK(IncomeExpenditure!$A$24:$A$57))=TRUE,ROW(IncomeExpenditure!$A$24:$A$57)),ROW(146:146))-(MATCH("Expenditure", IncomeExpenditure!A:A,0)+2),1),if(ISNUMBER(N149),N149+1,1))</f>
        <v>131</v>
      </c>
      <c r="O150" s="77"/>
      <c r="P150" s="226" t="str">
        <f t="shared" si="5"/>
        <v/>
      </c>
      <c r="Q150" s="227">
        <f t="shared" si="6"/>
        <v>0</v>
      </c>
      <c r="R150" s="197"/>
    </row>
    <row r="151">
      <c r="A151" s="229"/>
      <c r="B151" s="230"/>
      <c r="C151" s="17" t="s">
        <v>85</v>
      </c>
      <c r="D151" s="17" t="s">
        <v>85</v>
      </c>
      <c r="E151" s="222">
        <v>0.0</v>
      </c>
      <c r="F151" s="223">
        <f t="shared" si="1"/>
        <v>0</v>
      </c>
      <c r="G151" s="223">
        <f t="shared" si="2"/>
        <v>0</v>
      </c>
      <c r="H151" s="197"/>
      <c r="I151" s="204">
        <v>96.0</v>
      </c>
      <c r="J151" s="204"/>
      <c r="K151" s="197">
        <f t="array" ref="K151">IFERROR(INDEX(IncomeExpenditure!$A$8:$A$18,SMALL(IF(NOT(ISBLANK(IncomeExpenditure!$A$8:$A$18)),ROW(IncomeExpenditure!$A$8:$A$18)),ROW(147:147))-(MATCH("Income", IncomeExpenditure!A:A,0)+2),1),if(ISNUMBER(K150),K150+1,1))</f>
        <v>139</v>
      </c>
      <c r="L151" s="224" t="str">
        <f t="shared" si="3"/>
        <v/>
      </c>
      <c r="M151" s="225">
        <f t="shared" si="4"/>
        <v>0</v>
      </c>
      <c r="N151" s="197">
        <f t="array" ref="N151">IFERROR(INDEX(IncomeExpenditure!$A$24:$A$57,SMALL(IF(NOT(ISBLANK(IncomeExpenditure!$A$24:$A$57))=TRUE,ROW(IncomeExpenditure!$A$24:$A$57)),ROW(147:147))-(MATCH("Expenditure", IncomeExpenditure!A:A,0)+2),1),if(ISNUMBER(N150),N150+1,1))</f>
        <v>132</v>
      </c>
      <c r="O151" s="77"/>
      <c r="P151" s="226" t="str">
        <f t="shared" si="5"/>
        <v/>
      </c>
      <c r="Q151" s="227">
        <f t="shared" si="6"/>
        <v>0</v>
      </c>
      <c r="R151" s="197"/>
    </row>
    <row r="152">
      <c r="A152" s="229"/>
      <c r="B152" s="230"/>
      <c r="C152" s="17" t="s">
        <v>85</v>
      </c>
      <c r="D152" s="17" t="s">
        <v>85</v>
      </c>
      <c r="E152" s="222">
        <v>0.0</v>
      </c>
      <c r="F152" s="223">
        <f t="shared" si="1"/>
        <v>0</v>
      </c>
      <c r="G152" s="223">
        <f t="shared" si="2"/>
        <v>0</v>
      </c>
      <c r="H152" s="197"/>
      <c r="I152" s="204">
        <v>96.0</v>
      </c>
      <c r="J152" s="204"/>
      <c r="K152" s="197">
        <f t="array" ref="K152">IFERROR(INDEX(IncomeExpenditure!$A$8:$A$18,SMALL(IF(NOT(ISBLANK(IncomeExpenditure!$A$8:$A$18)),ROW(IncomeExpenditure!$A$8:$A$18)),ROW(148:148))-(MATCH("Income", IncomeExpenditure!A:A,0)+2),1),if(ISNUMBER(K151),K151+1,1))</f>
        <v>140</v>
      </c>
      <c r="L152" s="224" t="str">
        <f t="shared" si="3"/>
        <v/>
      </c>
      <c r="M152" s="225">
        <f t="shared" si="4"/>
        <v>0</v>
      </c>
      <c r="N152" s="197">
        <f t="array" ref="N152">IFERROR(INDEX(IncomeExpenditure!$A$24:$A$57,SMALL(IF(NOT(ISBLANK(IncomeExpenditure!$A$24:$A$57))=TRUE,ROW(IncomeExpenditure!$A$24:$A$57)),ROW(148:148))-(MATCH("Expenditure", IncomeExpenditure!A:A,0)+2),1),if(ISNUMBER(N151),N151+1,1))</f>
        <v>133</v>
      </c>
      <c r="O152" s="77"/>
      <c r="P152" s="226" t="str">
        <f t="shared" si="5"/>
        <v/>
      </c>
      <c r="Q152" s="227">
        <f t="shared" si="6"/>
        <v>0</v>
      </c>
      <c r="R152" s="197"/>
    </row>
    <row r="153">
      <c r="A153" s="229"/>
      <c r="B153" s="230"/>
      <c r="C153" s="17" t="s">
        <v>85</v>
      </c>
      <c r="D153" s="17" t="s">
        <v>85</v>
      </c>
      <c r="E153" s="222">
        <v>0.0</v>
      </c>
      <c r="F153" s="223">
        <f t="shared" si="1"/>
        <v>0</v>
      </c>
      <c r="G153" s="223">
        <f t="shared" si="2"/>
        <v>0</v>
      </c>
      <c r="H153" s="197"/>
      <c r="I153" s="204">
        <v>96.0</v>
      </c>
      <c r="J153" s="204"/>
      <c r="K153" s="197">
        <f t="array" ref="K153">IFERROR(INDEX(IncomeExpenditure!$A$8:$A$18,SMALL(IF(NOT(ISBLANK(IncomeExpenditure!$A$8:$A$18)),ROW(IncomeExpenditure!$A$8:$A$18)),ROW(149:149))-(MATCH("Income", IncomeExpenditure!A:A,0)+2),1),if(ISNUMBER(K152),K152+1,1))</f>
        <v>141</v>
      </c>
      <c r="L153" s="224" t="str">
        <f t="shared" si="3"/>
        <v/>
      </c>
      <c r="M153" s="225">
        <f t="shared" si="4"/>
        <v>0</v>
      </c>
      <c r="N153" s="197">
        <f t="array" ref="N153">IFERROR(INDEX(IncomeExpenditure!$A$24:$A$57,SMALL(IF(NOT(ISBLANK(IncomeExpenditure!$A$24:$A$57))=TRUE,ROW(IncomeExpenditure!$A$24:$A$57)),ROW(149:149))-(MATCH("Expenditure", IncomeExpenditure!A:A,0)+2),1),if(ISNUMBER(N152),N152+1,1))</f>
        <v>134</v>
      </c>
      <c r="O153" s="77"/>
      <c r="P153" s="226" t="str">
        <f t="shared" si="5"/>
        <v/>
      </c>
      <c r="Q153" s="227">
        <f t="shared" si="6"/>
        <v>0</v>
      </c>
      <c r="R153" s="197"/>
    </row>
    <row r="154">
      <c r="A154" s="229"/>
      <c r="B154" s="230"/>
      <c r="C154" s="17" t="s">
        <v>85</v>
      </c>
      <c r="D154" s="17" t="s">
        <v>85</v>
      </c>
      <c r="E154" s="222">
        <v>0.0</v>
      </c>
      <c r="F154" s="223">
        <f t="shared" si="1"/>
        <v>0</v>
      </c>
      <c r="G154" s="223">
        <f t="shared" si="2"/>
        <v>0</v>
      </c>
      <c r="H154" s="197"/>
      <c r="I154" s="204">
        <v>96.0</v>
      </c>
      <c r="J154" s="204"/>
      <c r="K154" s="197">
        <f t="array" ref="K154">IFERROR(INDEX(IncomeExpenditure!$A$8:$A$18,SMALL(IF(NOT(ISBLANK(IncomeExpenditure!$A$8:$A$18)),ROW(IncomeExpenditure!$A$8:$A$18)),ROW(150:150))-(MATCH("Income", IncomeExpenditure!A:A,0)+2),1),if(ISNUMBER(K153),K153+1,1))</f>
        <v>142</v>
      </c>
      <c r="L154" s="224" t="str">
        <f t="shared" si="3"/>
        <v/>
      </c>
      <c r="M154" s="225">
        <f t="shared" si="4"/>
        <v>0</v>
      </c>
      <c r="N154" s="197">
        <f t="array" ref="N154">IFERROR(INDEX(IncomeExpenditure!$A$24:$A$57,SMALL(IF(NOT(ISBLANK(IncomeExpenditure!$A$24:$A$57))=TRUE,ROW(IncomeExpenditure!$A$24:$A$57)),ROW(150:150))-(MATCH("Expenditure", IncomeExpenditure!A:A,0)+2),1),if(ISNUMBER(N153),N153+1,1))</f>
        <v>135</v>
      </c>
      <c r="O154" s="77"/>
      <c r="P154" s="226" t="str">
        <f t="shared" si="5"/>
        <v/>
      </c>
      <c r="Q154" s="227">
        <f t="shared" si="6"/>
        <v>0</v>
      </c>
      <c r="R154" s="197"/>
    </row>
    <row r="155">
      <c r="A155" s="229"/>
      <c r="B155" s="230"/>
      <c r="C155" s="17" t="s">
        <v>85</v>
      </c>
      <c r="D155" s="17" t="s">
        <v>85</v>
      </c>
      <c r="E155" s="222">
        <v>0.0</v>
      </c>
      <c r="F155" s="223">
        <f t="shared" si="1"/>
        <v>0</v>
      </c>
      <c r="G155" s="223">
        <f t="shared" si="2"/>
        <v>0</v>
      </c>
      <c r="H155" s="197"/>
      <c r="I155" s="204">
        <v>96.0</v>
      </c>
      <c r="J155" s="204"/>
      <c r="K155" s="197">
        <f t="array" ref="K155">IFERROR(INDEX(IncomeExpenditure!$A$8:$A$18,SMALL(IF(NOT(ISBLANK(IncomeExpenditure!$A$8:$A$18)),ROW(IncomeExpenditure!$A$8:$A$18)),ROW(151:151))-(MATCH("Income", IncomeExpenditure!A:A,0)+2),1),if(ISNUMBER(K154),K154+1,1))</f>
        <v>143</v>
      </c>
      <c r="L155" s="224" t="str">
        <f t="shared" si="3"/>
        <v/>
      </c>
      <c r="M155" s="225">
        <f t="shared" si="4"/>
        <v>0</v>
      </c>
      <c r="N155" s="197">
        <f t="array" ref="N155">IFERROR(INDEX(IncomeExpenditure!$A$24:$A$57,SMALL(IF(NOT(ISBLANK(IncomeExpenditure!$A$24:$A$57))=TRUE,ROW(IncomeExpenditure!$A$24:$A$57)),ROW(151:151))-(MATCH("Expenditure", IncomeExpenditure!A:A,0)+2),1),if(ISNUMBER(N154),N154+1,1))</f>
        <v>136</v>
      </c>
      <c r="O155" s="77"/>
      <c r="P155" s="226" t="str">
        <f t="shared" si="5"/>
        <v/>
      </c>
      <c r="Q155" s="227">
        <f t="shared" si="6"/>
        <v>0</v>
      </c>
      <c r="R155" s="197"/>
    </row>
    <row r="156">
      <c r="A156" s="229"/>
      <c r="B156" s="230"/>
      <c r="C156" s="17" t="s">
        <v>85</v>
      </c>
      <c r="D156" s="17" t="s">
        <v>85</v>
      </c>
      <c r="E156" s="222">
        <v>0.0</v>
      </c>
      <c r="F156" s="223">
        <f t="shared" si="1"/>
        <v>0</v>
      </c>
      <c r="G156" s="223">
        <f t="shared" si="2"/>
        <v>0</v>
      </c>
      <c r="H156" s="197"/>
      <c r="I156" s="204">
        <v>96.0</v>
      </c>
      <c r="J156" s="204"/>
      <c r="K156" s="197">
        <f t="array" ref="K156">IFERROR(INDEX(IncomeExpenditure!$A$8:$A$18,SMALL(IF(NOT(ISBLANK(IncomeExpenditure!$A$8:$A$18)),ROW(IncomeExpenditure!$A$8:$A$18)),ROW(152:152))-(MATCH("Income", IncomeExpenditure!A:A,0)+2),1),if(ISNUMBER(K155),K155+1,1))</f>
        <v>144</v>
      </c>
      <c r="L156" s="224" t="str">
        <f t="shared" si="3"/>
        <v/>
      </c>
      <c r="M156" s="225">
        <f t="shared" si="4"/>
        <v>0</v>
      </c>
      <c r="N156" s="197">
        <f t="array" ref="N156">IFERROR(INDEX(IncomeExpenditure!$A$24:$A$57,SMALL(IF(NOT(ISBLANK(IncomeExpenditure!$A$24:$A$57))=TRUE,ROW(IncomeExpenditure!$A$24:$A$57)),ROW(152:152))-(MATCH("Expenditure", IncomeExpenditure!A:A,0)+2),1),if(ISNUMBER(N155),N155+1,1))</f>
        <v>137</v>
      </c>
      <c r="O156" s="77"/>
      <c r="P156" s="226" t="str">
        <f t="shared" si="5"/>
        <v/>
      </c>
      <c r="Q156" s="227">
        <f t="shared" si="6"/>
        <v>0</v>
      </c>
      <c r="R156" s="197"/>
    </row>
    <row r="157">
      <c r="A157" s="229"/>
      <c r="B157" s="230"/>
      <c r="C157" s="17" t="s">
        <v>85</v>
      </c>
      <c r="D157" s="17" t="s">
        <v>85</v>
      </c>
      <c r="E157" s="222">
        <v>0.0</v>
      </c>
      <c r="F157" s="223">
        <f t="shared" si="1"/>
        <v>0</v>
      </c>
      <c r="G157" s="223">
        <f t="shared" si="2"/>
        <v>0</v>
      </c>
      <c r="H157" s="197"/>
      <c r="I157" s="204">
        <v>96.0</v>
      </c>
      <c r="J157" s="204"/>
      <c r="K157" s="197">
        <f t="array" ref="K157">IFERROR(INDEX(IncomeExpenditure!$A$8:$A$18,SMALL(IF(NOT(ISBLANK(IncomeExpenditure!$A$8:$A$18)),ROW(IncomeExpenditure!$A$8:$A$18)),ROW(153:153))-(MATCH("Income", IncomeExpenditure!A:A,0)+2),1),if(ISNUMBER(K156),K156+1,1))</f>
        <v>145</v>
      </c>
      <c r="L157" s="224" t="str">
        <f t="shared" si="3"/>
        <v/>
      </c>
      <c r="M157" s="225">
        <f t="shared" si="4"/>
        <v>0</v>
      </c>
      <c r="N157" s="197">
        <f t="array" ref="N157">IFERROR(INDEX(IncomeExpenditure!$A$24:$A$57,SMALL(IF(NOT(ISBLANK(IncomeExpenditure!$A$24:$A$57))=TRUE,ROW(IncomeExpenditure!$A$24:$A$57)),ROW(153:153))-(MATCH("Expenditure", IncomeExpenditure!A:A,0)+2),1),if(ISNUMBER(N156),N156+1,1))</f>
        <v>138</v>
      </c>
      <c r="O157" s="77"/>
      <c r="P157" s="226" t="str">
        <f t="shared" si="5"/>
        <v/>
      </c>
      <c r="Q157" s="227">
        <f t="shared" si="6"/>
        <v>0</v>
      </c>
      <c r="R157" s="197"/>
    </row>
    <row r="158">
      <c r="A158" s="229"/>
      <c r="B158" s="230"/>
      <c r="C158" s="17" t="s">
        <v>85</v>
      </c>
      <c r="D158" s="17" t="s">
        <v>85</v>
      </c>
      <c r="E158" s="222">
        <v>0.0</v>
      </c>
      <c r="F158" s="223">
        <f t="shared" si="1"/>
        <v>0</v>
      </c>
      <c r="G158" s="223">
        <f t="shared" si="2"/>
        <v>0</v>
      </c>
      <c r="H158" s="197"/>
      <c r="I158" s="204">
        <v>96.0</v>
      </c>
      <c r="J158" s="204"/>
      <c r="K158" s="197">
        <f t="array" ref="K158">IFERROR(INDEX(IncomeExpenditure!$A$8:$A$18,SMALL(IF(NOT(ISBLANK(IncomeExpenditure!$A$8:$A$18)),ROW(IncomeExpenditure!$A$8:$A$18)),ROW(154:154))-(MATCH("Income", IncomeExpenditure!A:A,0)+2),1),if(ISNUMBER(K157),K157+1,1))</f>
        <v>146</v>
      </c>
      <c r="L158" s="224" t="str">
        <f t="shared" si="3"/>
        <v/>
      </c>
      <c r="M158" s="225">
        <f t="shared" si="4"/>
        <v>0</v>
      </c>
      <c r="N158" s="197">
        <f t="array" ref="N158">IFERROR(INDEX(IncomeExpenditure!$A$24:$A$57,SMALL(IF(NOT(ISBLANK(IncomeExpenditure!$A$24:$A$57))=TRUE,ROW(IncomeExpenditure!$A$24:$A$57)),ROW(154:154))-(MATCH("Expenditure", IncomeExpenditure!A:A,0)+2),1),if(ISNUMBER(N157),N157+1,1))</f>
        <v>139</v>
      </c>
      <c r="O158" s="77"/>
      <c r="P158" s="226" t="str">
        <f t="shared" si="5"/>
        <v/>
      </c>
      <c r="Q158" s="227">
        <f t="shared" si="6"/>
        <v>0</v>
      </c>
      <c r="R158" s="197"/>
    </row>
    <row r="159">
      <c r="A159" s="229"/>
      <c r="B159" s="230"/>
      <c r="C159" s="17" t="s">
        <v>85</v>
      </c>
      <c r="D159" s="17" t="s">
        <v>85</v>
      </c>
      <c r="E159" s="222">
        <v>0.0</v>
      </c>
      <c r="F159" s="223">
        <f t="shared" si="1"/>
        <v>0</v>
      </c>
      <c r="G159" s="223">
        <f t="shared" si="2"/>
        <v>0</v>
      </c>
      <c r="H159" s="197"/>
      <c r="I159" s="204">
        <v>96.0</v>
      </c>
      <c r="J159" s="204"/>
      <c r="K159" s="197">
        <f t="array" ref="K159">IFERROR(INDEX(IncomeExpenditure!$A$8:$A$18,SMALL(IF(NOT(ISBLANK(IncomeExpenditure!$A$8:$A$18)),ROW(IncomeExpenditure!$A$8:$A$18)),ROW(155:155))-(MATCH("Income", IncomeExpenditure!A:A,0)+2),1),if(ISNUMBER(K158),K158+1,1))</f>
        <v>147</v>
      </c>
      <c r="L159" s="224" t="str">
        <f t="shared" si="3"/>
        <v/>
      </c>
      <c r="M159" s="225">
        <f t="shared" si="4"/>
        <v>0</v>
      </c>
      <c r="N159" s="197">
        <f t="array" ref="N159">IFERROR(INDEX(IncomeExpenditure!$A$24:$A$57,SMALL(IF(NOT(ISBLANK(IncomeExpenditure!$A$24:$A$57))=TRUE,ROW(IncomeExpenditure!$A$24:$A$57)),ROW(155:155))-(MATCH("Expenditure", IncomeExpenditure!A:A,0)+2),1),if(ISNUMBER(N158),N158+1,1))</f>
        <v>140</v>
      </c>
      <c r="O159" s="77"/>
      <c r="P159" s="226" t="str">
        <f t="shared" si="5"/>
        <v/>
      </c>
      <c r="Q159" s="227">
        <f t="shared" si="6"/>
        <v>0</v>
      </c>
      <c r="R159" s="197"/>
    </row>
    <row r="160">
      <c r="A160" s="229"/>
      <c r="B160" s="230"/>
      <c r="C160" s="17" t="s">
        <v>85</v>
      </c>
      <c r="D160" s="17" t="s">
        <v>85</v>
      </c>
      <c r="E160" s="222">
        <v>0.0</v>
      </c>
      <c r="F160" s="223">
        <f t="shared" si="1"/>
        <v>0</v>
      </c>
      <c r="G160" s="223">
        <f t="shared" si="2"/>
        <v>0</v>
      </c>
      <c r="H160" s="197"/>
      <c r="I160" s="204">
        <v>96.0</v>
      </c>
      <c r="J160" s="204"/>
      <c r="K160" s="197">
        <f t="array" ref="K160">IFERROR(INDEX(IncomeExpenditure!$A$8:$A$18,SMALL(IF(NOT(ISBLANK(IncomeExpenditure!$A$8:$A$18)),ROW(IncomeExpenditure!$A$8:$A$18)),ROW(156:156))-(MATCH("Income", IncomeExpenditure!A:A,0)+2),1),if(ISNUMBER(K159),K159+1,1))</f>
        <v>148</v>
      </c>
      <c r="L160" s="224" t="str">
        <f t="shared" si="3"/>
        <v/>
      </c>
      <c r="M160" s="225">
        <f t="shared" si="4"/>
        <v>0</v>
      </c>
      <c r="N160" s="197">
        <f t="array" ref="N160">IFERROR(INDEX(IncomeExpenditure!$A$24:$A$57,SMALL(IF(NOT(ISBLANK(IncomeExpenditure!$A$24:$A$57))=TRUE,ROW(IncomeExpenditure!$A$24:$A$57)),ROW(156:156))-(MATCH("Expenditure", IncomeExpenditure!A:A,0)+2),1),if(ISNUMBER(N159),N159+1,1))</f>
        <v>141</v>
      </c>
      <c r="O160" s="77"/>
      <c r="P160" s="226" t="str">
        <f t="shared" si="5"/>
        <v/>
      </c>
      <c r="Q160" s="227">
        <f t="shared" si="6"/>
        <v>0</v>
      </c>
      <c r="R160" s="197"/>
    </row>
    <row r="161">
      <c r="A161" s="229"/>
      <c r="B161" s="230"/>
      <c r="C161" s="17" t="s">
        <v>85</v>
      </c>
      <c r="D161" s="17" t="s">
        <v>85</v>
      </c>
      <c r="E161" s="222">
        <v>0.0</v>
      </c>
      <c r="F161" s="223">
        <f t="shared" si="1"/>
        <v>0</v>
      </c>
      <c r="G161" s="223">
        <f t="shared" si="2"/>
        <v>0</v>
      </c>
      <c r="H161" s="197"/>
      <c r="I161" s="204">
        <v>96.0</v>
      </c>
      <c r="J161" s="204"/>
      <c r="K161" s="197">
        <f t="array" ref="K161">IFERROR(INDEX(IncomeExpenditure!$A$8:$A$18,SMALL(IF(NOT(ISBLANK(IncomeExpenditure!$A$8:$A$18)),ROW(IncomeExpenditure!$A$8:$A$18)),ROW(157:157))-(MATCH("Income", IncomeExpenditure!A:A,0)+2),1),if(ISNUMBER(K160),K160+1,1))</f>
        <v>149</v>
      </c>
      <c r="L161" s="224" t="str">
        <f t="shared" si="3"/>
        <v/>
      </c>
      <c r="M161" s="225">
        <f t="shared" si="4"/>
        <v>0</v>
      </c>
      <c r="N161" s="197">
        <f t="array" ref="N161">IFERROR(INDEX(IncomeExpenditure!$A$24:$A$57,SMALL(IF(NOT(ISBLANK(IncomeExpenditure!$A$24:$A$57))=TRUE,ROW(IncomeExpenditure!$A$24:$A$57)),ROW(157:157))-(MATCH("Expenditure", IncomeExpenditure!A:A,0)+2),1),if(ISNUMBER(N160),N160+1,1))</f>
        <v>142</v>
      </c>
      <c r="O161" s="77"/>
      <c r="P161" s="226" t="str">
        <f t="shared" si="5"/>
        <v/>
      </c>
      <c r="Q161" s="227">
        <f t="shared" si="6"/>
        <v>0</v>
      </c>
      <c r="R161" s="197"/>
    </row>
    <row r="162">
      <c r="A162" s="229"/>
      <c r="B162" s="230"/>
      <c r="C162" s="17" t="s">
        <v>85</v>
      </c>
      <c r="D162" s="17" t="s">
        <v>85</v>
      </c>
      <c r="E162" s="222">
        <v>0.0</v>
      </c>
      <c r="F162" s="223">
        <f t="shared" si="1"/>
        <v>0</v>
      </c>
      <c r="G162" s="223">
        <f t="shared" si="2"/>
        <v>0</v>
      </c>
      <c r="H162" s="197"/>
      <c r="I162" s="204">
        <v>96.0</v>
      </c>
      <c r="J162" s="204"/>
      <c r="K162" s="197">
        <f t="array" ref="K162">IFERROR(INDEX(IncomeExpenditure!$A$8:$A$18,SMALL(IF(NOT(ISBLANK(IncomeExpenditure!$A$8:$A$18)),ROW(IncomeExpenditure!$A$8:$A$18)),ROW(158:158))-(MATCH("Income", IncomeExpenditure!A:A,0)+2),1),if(ISNUMBER(K161),K161+1,1))</f>
        <v>150</v>
      </c>
      <c r="L162" s="224" t="str">
        <f t="shared" si="3"/>
        <v/>
      </c>
      <c r="M162" s="225">
        <f t="shared" si="4"/>
        <v>0</v>
      </c>
      <c r="N162" s="197">
        <f t="array" ref="N162">IFERROR(INDEX(IncomeExpenditure!$A$24:$A$57,SMALL(IF(NOT(ISBLANK(IncomeExpenditure!$A$24:$A$57))=TRUE,ROW(IncomeExpenditure!$A$24:$A$57)),ROW(158:158))-(MATCH("Expenditure", IncomeExpenditure!A:A,0)+2),1),if(ISNUMBER(N161),N161+1,1))</f>
        <v>143</v>
      </c>
      <c r="O162" s="77"/>
      <c r="P162" s="226" t="str">
        <f t="shared" si="5"/>
        <v/>
      </c>
      <c r="Q162" s="227">
        <f t="shared" si="6"/>
        <v>0</v>
      </c>
      <c r="R162" s="197"/>
    </row>
    <row r="163">
      <c r="A163" s="229"/>
      <c r="B163" s="230"/>
      <c r="C163" s="17" t="s">
        <v>85</v>
      </c>
      <c r="D163" s="17" t="s">
        <v>85</v>
      </c>
      <c r="E163" s="222">
        <v>0.0</v>
      </c>
      <c r="F163" s="223">
        <f t="shared" si="1"/>
        <v>0</v>
      </c>
      <c r="G163" s="223">
        <f t="shared" si="2"/>
        <v>0</v>
      </c>
      <c r="H163" s="197"/>
      <c r="I163" s="204">
        <v>96.0</v>
      </c>
      <c r="J163" s="204"/>
      <c r="K163" s="197">
        <f t="array" ref="K163">IFERROR(INDEX(IncomeExpenditure!$A$8:$A$18,SMALL(IF(NOT(ISBLANK(IncomeExpenditure!$A$8:$A$18)),ROW(IncomeExpenditure!$A$8:$A$18)),ROW(159:159))-(MATCH("Income", IncomeExpenditure!A:A,0)+2),1),if(ISNUMBER(K162),K162+1,1))</f>
        <v>151</v>
      </c>
      <c r="L163" s="224" t="str">
        <f t="shared" si="3"/>
        <v/>
      </c>
      <c r="M163" s="225">
        <f t="shared" si="4"/>
        <v>0</v>
      </c>
      <c r="N163" s="197">
        <f t="array" ref="N163">IFERROR(INDEX(IncomeExpenditure!$A$24:$A$57,SMALL(IF(NOT(ISBLANK(IncomeExpenditure!$A$24:$A$57))=TRUE,ROW(IncomeExpenditure!$A$24:$A$57)),ROW(159:159))-(MATCH("Expenditure", IncomeExpenditure!A:A,0)+2),1),if(ISNUMBER(N162),N162+1,1))</f>
        <v>144</v>
      </c>
      <c r="O163" s="77"/>
      <c r="P163" s="226" t="str">
        <f t="shared" si="5"/>
        <v/>
      </c>
      <c r="Q163" s="227">
        <f t="shared" si="6"/>
        <v>0</v>
      </c>
      <c r="R163" s="197"/>
    </row>
    <row r="164">
      <c r="A164" s="229"/>
      <c r="B164" s="230"/>
      <c r="C164" s="17" t="s">
        <v>85</v>
      </c>
      <c r="D164" s="17" t="s">
        <v>85</v>
      </c>
      <c r="E164" s="222">
        <v>0.0</v>
      </c>
      <c r="F164" s="223">
        <f t="shared" si="1"/>
        <v>0</v>
      </c>
      <c r="G164" s="223">
        <f t="shared" si="2"/>
        <v>0</v>
      </c>
      <c r="H164" s="197"/>
      <c r="I164" s="204">
        <v>96.0</v>
      </c>
      <c r="J164" s="204"/>
      <c r="K164" s="197">
        <f t="array" ref="K164">IFERROR(INDEX(IncomeExpenditure!$A$8:$A$18,SMALL(IF(NOT(ISBLANK(IncomeExpenditure!$A$8:$A$18)),ROW(IncomeExpenditure!$A$8:$A$18)),ROW(160:160))-(MATCH("Income", IncomeExpenditure!A:A,0)+2),1),if(ISNUMBER(K163),K163+1,1))</f>
        <v>152</v>
      </c>
      <c r="L164" s="224" t="str">
        <f t="shared" si="3"/>
        <v/>
      </c>
      <c r="M164" s="225">
        <f t="shared" si="4"/>
        <v>0</v>
      </c>
      <c r="N164" s="197">
        <f t="array" ref="N164">IFERROR(INDEX(IncomeExpenditure!$A$24:$A$57,SMALL(IF(NOT(ISBLANK(IncomeExpenditure!$A$24:$A$57))=TRUE,ROW(IncomeExpenditure!$A$24:$A$57)),ROW(160:160))-(MATCH("Expenditure", IncomeExpenditure!A:A,0)+2),1),if(ISNUMBER(N163),N163+1,1))</f>
        <v>145</v>
      </c>
      <c r="O164" s="77"/>
      <c r="P164" s="226" t="str">
        <f t="shared" si="5"/>
        <v/>
      </c>
      <c r="Q164" s="227">
        <f t="shared" si="6"/>
        <v>0</v>
      </c>
      <c r="R164" s="197"/>
    </row>
    <row r="165">
      <c r="A165" s="229"/>
      <c r="B165" s="230"/>
      <c r="C165" s="17" t="s">
        <v>85</v>
      </c>
      <c r="D165" s="17" t="s">
        <v>85</v>
      </c>
      <c r="E165" s="222">
        <v>0.0</v>
      </c>
      <c r="F165" s="223">
        <f t="shared" si="1"/>
        <v>0</v>
      </c>
      <c r="G165" s="223">
        <f t="shared" si="2"/>
        <v>0</v>
      </c>
      <c r="H165" s="197"/>
      <c r="I165" s="204">
        <v>96.0</v>
      </c>
      <c r="J165" s="204"/>
      <c r="K165" s="197">
        <f t="array" ref="K165">IFERROR(INDEX(IncomeExpenditure!$A$8:$A$18,SMALL(IF(NOT(ISBLANK(IncomeExpenditure!$A$8:$A$18)),ROW(IncomeExpenditure!$A$8:$A$18)),ROW(161:161))-(MATCH("Income", IncomeExpenditure!A:A,0)+2),1),if(ISNUMBER(K164),K164+1,1))</f>
        <v>153</v>
      </c>
      <c r="L165" s="224" t="str">
        <f t="shared" si="3"/>
        <v/>
      </c>
      <c r="M165" s="225">
        <f t="shared" si="4"/>
        <v>0</v>
      </c>
      <c r="N165" s="197">
        <f t="array" ref="N165">IFERROR(INDEX(IncomeExpenditure!$A$24:$A$57,SMALL(IF(NOT(ISBLANK(IncomeExpenditure!$A$24:$A$57))=TRUE,ROW(IncomeExpenditure!$A$24:$A$57)),ROW(161:161))-(MATCH("Expenditure", IncomeExpenditure!A:A,0)+2),1),if(ISNUMBER(N164),N164+1,1))</f>
        <v>146</v>
      </c>
      <c r="O165" s="77"/>
      <c r="P165" s="226" t="str">
        <f t="shared" si="5"/>
        <v/>
      </c>
      <c r="Q165" s="227">
        <f t="shared" si="6"/>
        <v>0</v>
      </c>
      <c r="R165" s="197"/>
    </row>
    <row r="166">
      <c r="A166" s="229"/>
      <c r="B166" s="230"/>
      <c r="C166" s="17" t="s">
        <v>85</v>
      </c>
      <c r="D166" s="17" t="s">
        <v>85</v>
      </c>
      <c r="E166" s="222">
        <v>0.0</v>
      </c>
      <c r="F166" s="223">
        <f t="shared" si="1"/>
        <v>0</v>
      </c>
      <c r="G166" s="223">
        <f t="shared" si="2"/>
        <v>0</v>
      </c>
      <c r="H166" s="197"/>
      <c r="I166" s="204">
        <v>96.0</v>
      </c>
      <c r="J166" s="204"/>
      <c r="K166" s="197">
        <f t="array" ref="K166">IFERROR(INDEX(IncomeExpenditure!$A$8:$A$18,SMALL(IF(NOT(ISBLANK(IncomeExpenditure!$A$8:$A$18)),ROW(IncomeExpenditure!$A$8:$A$18)),ROW(162:162))-(MATCH("Income", IncomeExpenditure!A:A,0)+2),1),if(ISNUMBER(K165),K165+1,1))</f>
        <v>154</v>
      </c>
      <c r="L166" s="224" t="str">
        <f t="shared" si="3"/>
        <v/>
      </c>
      <c r="M166" s="225">
        <f t="shared" si="4"/>
        <v>0</v>
      </c>
      <c r="N166" s="197">
        <f t="array" ref="N166">IFERROR(INDEX(IncomeExpenditure!$A$24:$A$57,SMALL(IF(NOT(ISBLANK(IncomeExpenditure!$A$24:$A$57))=TRUE,ROW(IncomeExpenditure!$A$24:$A$57)),ROW(162:162))-(MATCH("Expenditure", IncomeExpenditure!A:A,0)+2),1),if(ISNUMBER(N165),N165+1,1))</f>
        <v>147</v>
      </c>
      <c r="O166" s="77"/>
      <c r="P166" s="226" t="str">
        <f t="shared" si="5"/>
        <v/>
      </c>
      <c r="Q166" s="227">
        <f t="shared" si="6"/>
        <v>0</v>
      </c>
      <c r="R166" s="197"/>
    </row>
    <row r="167">
      <c r="A167" s="229"/>
      <c r="B167" s="230"/>
      <c r="C167" s="17" t="s">
        <v>85</v>
      </c>
      <c r="D167" s="17" t="s">
        <v>85</v>
      </c>
      <c r="E167" s="222">
        <v>0.0</v>
      </c>
      <c r="F167" s="223">
        <f t="shared" si="1"/>
        <v>0</v>
      </c>
      <c r="G167" s="223">
        <f t="shared" si="2"/>
        <v>0</v>
      </c>
      <c r="H167" s="197"/>
      <c r="I167" s="204">
        <v>96.0</v>
      </c>
      <c r="J167" s="204"/>
      <c r="K167" s="197">
        <f t="array" ref="K167">IFERROR(INDEX(IncomeExpenditure!$A$8:$A$18,SMALL(IF(NOT(ISBLANK(IncomeExpenditure!$A$8:$A$18)),ROW(IncomeExpenditure!$A$8:$A$18)),ROW(163:163))-(MATCH("Income", IncomeExpenditure!A:A,0)+2),1),if(ISNUMBER(K166),K166+1,1))</f>
        <v>155</v>
      </c>
      <c r="L167" s="224" t="str">
        <f t="shared" si="3"/>
        <v/>
      </c>
      <c r="M167" s="225">
        <f t="shared" si="4"/>
        <v>0</v>
      </c>
      <c r="N167" s="197">
        <f t="array" ref="N167">IFERROR(INDEX(IncomeExpenditure!$A$24:$A$57,SMALL(IF(NOT(ISBLANK(IncomeExpenditure!$A$24:$A$57))=TRUE,ROW(IncomeExpenditure!$A$24:$A$57)),ROW(163:163))-(MATCH("Expenditure", IncomeExpenditure!A:A,0)+2),1),if(ISNUMBER(N166),N166+1,1))</f>
        <v>148</v>
      </c>
      <c r="O167" s="77"/>
      <c r="P167" s="226" t="str">
        <f t="shared" si="5"/>
        <v/>
      </c>
      <c r="Q167" s="227">
        <f t="shared" si="6"/>
        <v>0</v>
      </c>
      <c r="R167" s="197"/>
    </row>
    <row r="168">
      <c r="A168" s="229"/>
      <c r="B168" s="230"/>
      <c r="C168" s="17" t="s">
        <v>85</v>
      </c>
      <c r="D168" s="17" t="s">
        <v>85</v>
      </c>
      <c r="E168" s="222">
        <v>0.0</v>
      </c>
      <c r="F168" s="223">
        <f t="shared" si="1"/>
        <v>0</v>
      </c>
      <c r="G168" s="223">
        <f t="shared" si="2"/>
        <v>0</v>
      </c>
      <c r="H168" s="197"/>
      <c r="I168" s="204">
        <v>96.0</v>
      </c>
      <c r="J168" s="204"/>
      <c r="K168" s="197">
        <f t="array" ref="K168">IFERROR(INDEX(IncomeExpenditure!$A$8:$A$18,SMALL(IF(NOT(ISBLANK(IncomeExpenditure!$A$8:$A$18)),ROW(IncomeExpenditure!$A$8:$A$18)),ROW(164:164))-(MATCH("Income", IncomeExpenditure!A:A,0)+2),1),if(ISNUMBER(K167),K167+1,1))</f>
        <v>156</v>
      </c>
      <c r="L168" s="224" t="str">
        <f t="shared" si="3"/>
        <v/>
      </c>
      <c r="M168" s="225">
        <f t="shared" si="4"/>
        <v>0</v>
      </c>
      <c r="N168" s="197">
        <f t="array" ref="N168">IFERROR(INDEX(IncomeExpenditure!$A$24:$A$57,SMALL(IF(NOT(ISBLANK(IncomeExpenditure!$A$24:$A$57))=TRUE,ROW(IncomeExpenditure!$A$24:$A$57)),ROW(164:164))-(MATCH("Expenditure", IncomeExpenditure!A:A,0)+2),1),if(ISNUMBER(N167),N167+1,1))</f>
        <v>149</v>
      </c>
      <c r="O168" s="77"/>
      <c r="P168" s="226" t="str">
        <f t="shared" si="5"/>
        <v/>
      </c>
      <c r="Q168" s="227">
        <f t="shared" si="6"/>
        <v>0</v>
      </c>
      <c r="R168" s="197"/>
    </row>
    <row r="169">
      <c r="A169" s="229"/>
      <c r="B169" s="230"/>
      <c r="C169" s="17" t="s">
        <v>85</v>
      </c>
      <c r="D169" s="17" t="s">
        <v>85</v>
      </c>
      <c r="E169" s="222">
        <v>0.0</v>
      </c>
      <c r="F169" s="223">
        <f t="shared" si="1"/>
        <v>0</v>
      </c>
      <c r="G169" s="223">
        <f t="shared" si="2"/>
        <v>0</v>
      </c>
      <c r="H169" s="197"/>
      <c r="I169" s="204">
        <v>96.0</v>
      </c>
      <c r="J169" s="204"/>
      <c r="K169" s="197">
        <f t="array" ref="K169">IFERROR(INDEX(IncomeExpenditure!$A$8:$A$18,SMALL(IF(NOT(ISBLANK(IncomeExpenditure!$A$8:$A$18)),ROW(IncomeExpenditure!$A$8:$A$18)),ROW(165:165))-(MATCH("Income", IncomeExpenditure!A:A,0)+2),1),if(ISNUMBER(K168),K168+1,1))</f>
        <v>157</v>
      </c>
      <c r="L169" s="224" t="str">
        <f t="shared" si="3"/>
        <v/>
      </c>
      <c r="M169" s="225">
        <f t="shared" si="4"/>
        <v>0</v>
      </c>
      <c r="N169" s="197">
        <f t="array" ref="N169">IFERROR(INDEX(IncomeExpenditure!$A$24:$A$57,SMALL(IF(NOT(ISBLANK(IncomeExpenditure!$A$24:$A$57))=TRUE,ROW(IncomeExpenditure!$A$24:$A$57)),ROW(165:165))-(MATCH("Expenditure", IncomeExpenditure!A:A,0)+2),1),if(ISNUMBER(N168),N168+1,1))</f>
        <v>150</v>
      </c>
      <c r="O169" s="77"/>
      <c r="P169" s="226" t="str">
        <f t="shared" si="5"/>
        <v/>
      </c>
      <c r="Q169" s="227">
        <f t="shared" si="6"/>
        <v>0</v>
      </c>
      <c r="R169" s="197"/>
    </row>
    <row r="170">
      <c r="A170" s="229"/>
      <c r="B170" s="230"/>
      <c r="C170" s="17" t="s">
        <v>85</v>
      </c>
      <c r="D170" s="17" t="s">
        <v>85</v>
      </c>
      <c r="E170" s="222">
        <v>0.0</v>
      </c>
      <c r="F170" s="223">
        <f t="shared" si="1"/>
        <v>0</v>
      </c>
      <c r="G170" s="223">
        <f t="shared" si="2"/>
        <v>0</v>
      </c>
      <c r="H170" s="197"/>
      <c r="I170" s="204">
        <v>96.0</v>
      </c>
      <c r="J170" s="204"/>
      <c r="K170" s="197">
        <f t="array" ref="K170">IFERROR(INDEX(IncomeExpenditure!$A$8:$A$18,SMALL(IF(NOT(ISBLANK(IncomeExpenditure!$A$8:$A$18)),ROW(IncomeExpenditure!$A$8:$A$18)),ROW(166:166))-(MATCH("Income", IncomeExpenditure!A:A,0)+2),1),if(ISNUMBER(K169),K169+1,1))</f>
        <v>158</v>
      </c>
      <c r="L170" s="224" t="str">
        <f t="shared" si="3"/>
        <v/>
      </c>
      <c r="M170" s="225">
        <f t="shared" si="4"/>
        <v>0</v>
      </c>
      <c r="N170" s="197">
        <f t="array" ref="N170">IFERROR(INDEX(IncomeExpenditure!$A$24:$A$57,SMALL(IF(NOT(ISBLANK(IncomeExpenditure!$A$24:$A$57))=TRUE,ROW(IncomeExpenditure!$A$24:$A$57)),ROW(166:166))-(MATCH("Expenditure", IncomeExpenditure!A:A,0)+2),1),if(ISNUMBER(N169),N169+1,1))</f>
        <v>151</v>
      </c>
      <c r="O170" s="77"/>
      <c r="P170" s="226" t="str">
        <f t="shared" si="5"/>
        <v/>
      </c>
      <c r="Q170" s="227">
        <f t="shared" si="6"/>
        <v>0</v>
      </c>
      <c r="R170" s="197"/>
    </row>
    <row r="171">
      <c r="A171" s="229"/>
      <c r="B171" s="230"/>
      <c r="C171" s="17" t="s">
        <v>85</v>
      </c>
      <c r="D171" s="17" t="s">
        <v>85</v>
      </c>
      <c r="E171" s="222">
        <v>0.0</v>
      </c>
      <c r="F171" s="223">
        <f t="shared" si="1"/>
        <v>0</v>
      </c>
      <c r="G171" s="223">
        <f t="shared" si="2"/>
        <v>0</v>
      </c>
      <c r="H171" s="197"/>
      <c r="I171" s="204">
        <v>96.0</v>
      </c>
      <c r="J171" s="204"/>
      <c r="K171" s="197">
        <f t="array" ref="K171">IFERROR(INDEX(IncomeExpenditure!$A$8:$A$18,SMALL(IF(NOT(ISBLANK(IncomeExpenditure!$A$8:$A$18)),ROW(IncomeExpenditure!$A$8:$A$18)),ROW(167:167))-(MATCH("Income", IncomeExpenditure!A:A,0)+2),1),if(ISNUMBER(K170),K170+1,1))</f>
        <v>159</v>
      </c>
      <c r="L171" s="224" t="str">
        <f t="shared" si="3"/>
        <v/>
      </c>
      <c r="M171" s="225">
        <f t="shared" si="4"/>
        <v>0</v>
      </c>
      <c r="N171" s="197">
        <f t="array" ref="N171">IFERROR(INDEX(IncomeExpenditure!$A$24:$A$57,SMALL(IF(NOT(ISBLANK(IncomeExpenditure!$A$24:$A$57))=TRUE,ROW(IncomeExpenditure!$A$24:$A$57)),ROW(167:167))-(MATCH("Expenditure", IncomeExpenditure!A:A,0)+2),1),if(ISNUMBER(N170),N170+1,1))</f>
        <v>152</v>
      </c>
      <c r="O171" s="77"/>
      <c r="P171" s="226" t="str">
        <f t="shared" si="5"/>
        <v/>
      </c>
      <c r="Q171" s="227">
        <f t="shared" si="6"/>
        <v>0</v>
      </c>
      <c r="R171" s="197"/>
    </row>
    <row r="172">
      <c r="A172" s="229"/>
      <c r="B172" s="230"/>
      <c r="C172" s="17" t="s">
        <v>85</v>
      </c>
      <c r="D172" s="17" t="s">
        <v>85</v>
      </c>
      <c r="E172" s="222">
        <v>0.0</v>
      </c>
      <c r="F172" s="223">
        <f t="shared" si="1"/>
        <v>0</v>
      </c>
      <c r="G172" s="223">
        <f t="shared" si="2"/>
        <v>0</v>
      </c>
      <c r="H172" s="197"/>
      <c r="I172" s="204">
        <v>96.0</v>
      </c>
      <c r="J172" s="204"/>
      <c r="K172" s="197">
        <f t="array" ref="K172">IFERROR(INDEX(IncomeExpenditure!$A$8:$A$18,SMALL(IF(NOT(ISBLANK(IncomeExpenditure!$A$8:$A$18)),ROW(IncomeExpenditure!$A$8:$A$18)),ROW(168:168))-(MATCH("Income", IncomeExpenditure!A:A,0)+2),1),if(ISNUMBER(K171),K171+1,1))</f>
        <v>160</v>
      </c>
      <c r="L172" s="224" t="str">
        <f t="shared" si="3"/>
        <v/>
      </c>
      <c r="M172" s="225">
        <f t="shared" si="4"/>
        <v>0</v>
      </c>
      <c r="N172" s="197">
        <f t="array" ref="N172">IFERROR(INDEX(IncomeExpenditure!$A$24:$A$57,SMALL(IF(NOT(ISBLANK(IncomeExpenditure!$A$24:$A$57))=TRUE,ROW(IncomeExpenditure!$A$24:$A$57)),ROW(168:168))-(MATCH("Expenditure", IncomeExpenditure!A:A,0)+2),1),if(ISNUMBER(N171),N171+1,1))</f>
        <v>153</v>
      </c>
      <c r="O172" s="77"/>
      <c r="P172" s="226" t="str">
        <f t="shared" si="5"/>
        <v/>
      </c>
      <c r="Q172" s="227">
        <f t="shared" si="6"/>
        <v>0</v>
      </c>
      <c r="R172" s="197"/>
    </row>
    <row r="173">
      <c r="A173" s="229"/>
      <c r="B173" s="230"/>
      <c r="C173" s="17" t="s">
        <v>85</v>
      </c>
      <c r="D173" s="17" t="s">
        <v>85</v>
      </c>
      <c r="E173" s="222">
        <v>0.0</v>
      </c>
      <c r="F173" s="223">
        <f t="shared" si="1"/>
        <v>0</v>
      </c>
      <c r="G173" s="223">
        <f t="shared" si="2"/>
        <v>0</v>
      </c>
      <c r="H173" s="197"/>
      <c r="I173" s="204">
        <v>96.0</v>
      </c>
      <c r="J173" s="204"/>
      <c r="K173" s="197">
        <f t="array" ref="K173">IFERROR(INDEX(IncomeExpenditure!$A$8:$A$18,SMALL(IF(NOT(ISBLANK(IncomeExpenditure!$A$8:$A$18)),ROW(IncomeExpenditure!$A$8:$A$18)),ROW(169:169))-(MATCH("Income", IncomeExpenditure!A:A,0)+2),1),if(ISNUMBER(K172),K172+1,1))</f>
        <v>161</v>
      </c>
      <c r="L173" s="224" t="str">
        <f t="shared" si="3"/>
        <v/>
      </c>
      <c r="M173" s="225">
        <f t="shared" si="4"/>
        <v>0</v>
      </c>
      <c r="N173" s="197">
        <f t="array" ref="N173">IFERROR(INDEX(IncomeExpenditure!$A$24:$A$57,SMALL(IF(NOT(ISBLANK(IncomeExpenditure!$A$24:$A$57))=TRUE,ROW(IncomeExpenditure!$A$24:$A$57)),ROW(169:169))-(MATCH("Expenditure", IncomeExpenditure!A:A,0)+2),1),if(ISNUMBER(N172),N172+1,1))</f>
        <v>154</v>
      </c>
      <c r="O173" s="77"/>
      <c r="P173" s="226" t="str">
        <f t="shared" si="5"/>
        <v/>
      </c>
      <c r="Q173" s="227">
        <f t="shared" si="6"/>
        <v>0</v>
      </c>
      <c r="R173" s="197"/>
    </row>
    <row r="174">
      <c r="A174" s="229"/>
      <c r="B174" s="230"/>
      <c r="C174" s="17" t="s">
        <v>85</v>
      </c>
      <c r="D174" s="17" t="s">
        <v>85</v>
      </c>
      <c r="E174" s="222">
        <v>0.0</v>
      </c>
      <c r="F174" s="223">
        <f t="shared" si="1"/>
        <v>0</v>
      </c>
      <c r="G174" s="223">
        <f t="shared" si="2"/>
        <v>0</v>
      </c>
      <c r="H174" s="197"/>
      <c r="I174" s="204">
        <v>96.0</v>
      </c>
      <c r="J174" s="204"/>
      <c r="K174" s="197">
        <f t="array" ref="K174">IFERROR(INDEX(IncomeExpenditure!$A$8:$A$18,SMALL(IF(NOT(ISBLANK(IncomeExpenditure!$A$8:$A$18)),ROW(IncomeExpenditure!$A$8:$A$18)),ROW(170:170))-(MATCH("Income", IncomeExpenditure!A:A,0)+2),1),if(ISNUMBER(K173),K173+1,1))</f>
        <v>162</v>
      </c>
      <c r="L174" s="224" t="str">
        <f t="shared" si="3"/>
        <v/>
      </c>
      <c r="M174" s="225">
        <f t="shared" si="4"/>
        <v>0</v>
      </c>
      <c r="N174" s="197">
        <f t="array" ref="N174">IFERROR(INDEX(IncomeExpenditure!$A$24:$A$57,SMALL(IF(NOT(ISBLANK(IncomeExpenditure!$A$24:$A$57))=TRUE,ROW(IncomeExpenditure!$A$24:$A$57)),ROW(170:170))-(MATCH("Expenditure", IncomeExpenditure!A:A,0)+2),1),if(ISNUMBER(N173),N173+1,1))</f>
        <v>155</v>
      </c>
      <c r="O174" s="77"/>
      <c r="P174" s="226" t="str">
        <f t="shared" si="5"/>
        <v/>
      </c>
      <c r="Q174" s="227">
        <f t="shared" si="6"/>
        <v>0</v>
      </c>
      <c r="R174" s="197"/>
    </row>
    <row r="175">
      <c r="A175" s="229"/>
      <c r="B175" s="230"/>
      <c r="C175" s="17" t="s">
        <v>85</v>
      </c>
      <c r="D175" s="17" t="s">
        <v>85</v>
      </c>
      <c r="E175" s="222">
        <v>0.0</v>
      </c>
      <c r="F175" s="223">
        <f t="shared" si="1"/>
        <v>0</v>
      </c>
      <c r="G175" s="223">
        <f t="shared" si="2"/>
        <v>0</v>
      </c>
      <c r="H175" s="197"/>
      <c r="I175" s="204">
        <v>96.0</v>
      </c>
      <c r="J175" s="204"/>
      <c r="K175" s="197">
        <f t="array" ref="K175">IFERROR(INDEX(IncomeExpenditure!$A$8:$A$18,SMALL(IF(NOT(ISBLANK(IncomeExpenditure!$A$8:$A$18)),ROW(IncomeExpenditure!$A$8:$A$18)),ROW(171:171))-(MATCH("Income", IncomeExpenditure!A:A,0)+2),1),if(ISNUMBER(K174),K174+1,1))</f>
        <v>163</v>
      </c>
      <c r="L175" s="224" t="str">
        <f t="shared" si="3"/>
        <v/>
      </c>
      <c r="M175" s="225">
        <f t="shared" si="4"/>
        <v>0</v>
      </c>
      <c r="N175" s="197">
        <f t="array" ref="N175">IFERROR(INDEX(IncomeExpenditure!$A$24:$A$57,SMALL(IF(NOT(ISBLANK(IncomeExpenditure!$A$24:$A$57))=TRUE,ROW(IncomeExpenditure!$A$24:$A$57)),ROW(171:171))-(MATCH("Expenditure", IncomeExpenditure!A:A,0)+2),1),if(ISNUMBER(N174),N174+1,1))</f>
        <v>156</v>
      </c>
      <c r="O175" s="77"/>
      <c r="P175" s="226" t="str">
        <f t="shared" si="5"/>
        <v/>
      </c>
      <c r="Q175" s="227">
        <f t="shared" si="6"/>
        <v>0</v>
      </c>
      <c r="R175" s="197"/>
    </row>
    <row r="176">
      <c r="A176" s="229"/>
      <c r="B176" s="230"/>
      <c r="C176" s="17" t="s">
        <v>85</v>
      </c>
      <c r="D176" s="17" t="s">
        <v>85</v>
      </c>
      <c r="E176" s="222">
        <v>0.0</v>
      </c>
      <c r="F176" s="223">
        <f t="shared" si="1"/>
        <v>0</v>
      </c>
      <c r="G176" s="223">
        <f t="shared" si="2"/>
        <v>0</v>
      </c>
      <c r="H176" s="197"/>
      <c r="I176" s="204">
        <v>96.0</v>
      </c>
      <c r="J176" s="204"/>
      <c r="K176" s="197">
        <f t="array" ref="K176">IFERROR(INDEX(IncomeExpenditure!$A$8:$A$18,SMALL(IF(NOT(ISBLANK(IncomeExpenditure!$A$8:$A$18)),ROW(IncomeExpenditure!$A$8:$A$18)),ROW(172:172))-(MATCH("Income", IncomeExpenditure!A:A,0)+2),1),if(ISNUMBER(K175),K175+1,1))</f>
        <v>164</v>
      </c>
      <c r="L176" s="224" t="str">
        <f t="shared" si="3"/>
        <v/>
      </c>
      <c r="M176" s="225">
        <f t="shared" si="4"/>
        <v>0</v>
      </c>
      <c r="N176" s="197">
        <f t="array" ref="N176">IFERROR(INDEX(IncomeExpenditure!$A$24:$A$57,SMALL(IF(NOT(ISBLANK(IncomeExpenditure!$A$24:$A$57))=TRUE,ROW(IncomeExpenditure!$A$24:$A$57)),ROW(172:172))-(MATCH("Expenditure", IncomeExpenditure!A:A,0)+2),1),if(ISNUMBER(N175),N175+1,1))</f>
        <v>157</v>
      </c>
      <c r="O176" s="77"/>
      <c r="P176" s="226" t="str">
        <f t="shared" si="5"/>
        <v/>
      </c>
      <c r="Q176" s="227">
        <f t="shared" si="6"/>
        <v>0</v>
      </c>
      <c r="R176" s="197"/>
    </row>
    <row r="177">
      <c r="A177" s="229"/>
      <c r="B177" s="230"/>
      <c r="C177" s="17" t="s">
        <v>85</v>
      </c>
      <c r="D177" s="17" t="s">
        <v>85</v>
      </c>
      <c r="E177" s="222">
        <v>0.0</v>
      </c>
      <c r="F177" s="223">
        <f t="shared" si="1"/>
        <v>0</v>
      </c>
      <c r="G177" s="223">
        <f t="shared" si="2"/>
        <v>0</v>
      </c>
      <c r="H177" s="197"/>
      <c r="I177" s="204">
        <v>96.0</v>
      </c>
      <c r="J177" s="204"/>
      <c r="K177" s="197">
        <f t="array" ref="K177">IFERROR(INDEX(IncomeExpenditure!$A$8:$A$18,SMALL(IF(NOT(ISBLANK(IncomeExpenditure!$A$8:$A$18)),ROW(IncomeExpenditure!$A$8:$A$18)),ROW(173:173))-(MATCH("Income", IncomeExpenditure!A:A,0)+2),1),if(ISNUMBER(K176),K176+1,1))</f>
        <v>165</v>
      </c>
      <c r="L177" s="224" t="str">
        <f t="shared" si="3"/>
        <v/>
      </c>
      <c r="M177" s="225">
        <f t="shared" si="4"/>
        <v>0</v>
      </c>
      <c r="N177" s="197">
        <f t="array" ref="N177">IFERROR(INDEX(IncomeExpenditure!$A$24:$A$57,SMALL(IF(NOT(ISBLANK(IncomeExpenditure!$A$24:$A$57))=TRUE,ROW(IncomeExpenditure!$A$24:$A$57)),ROW(173:173))-(MATCH("Expenditure", IncomeExpenditure!A:A,0)+2),1),if(ISNUMBER(N176),N176+1,1))</f>
        <v>158</v>
      </c>
      <c r="O177" s="77"/>
      <c r="P177" s="226" t="str">
        <f t="shared" si="5"/>
        <v/>
      </c>
      <c r="Q177" s="227">
        <f t="shared" si="6"/>
        <v>0</v>
      </c>
      <c r="R177" s="197"/>
    </row>
    <row r="178">
      <c r="A178" s="229"/>
      <c r="B178" s="230"/>
      <c r="C178" s="17" t="s">
        <v>85</v>
      </c>
      <c r="D178" s="17" t="s">
        <v>85</v>
      </c>
      <c r="E178" s="222">
        <v>0.0</v>
      </c>
      <c r="F178" s="223">
        <f t="shared" si="1"/>
        <v>0</v>
      </c>
      <c r="G178" s="223">
        <f t="shared" si="2"/>
        <v>0</v>
      </c>
      <c r="H178" s="197"/>
      <c r="I178" s="204">
        <v>96.0</v>
      </c>
      <c r="J178" s="204"/>
      <c r="K178" s="197">
        <f t="array" ref="K178">IFERROR(INDEX(IncomeExpenditure!$A$8:$A$18,SMALL(IF(NOT(ISBLANK(IncomeExpenditure!$A$8:$A$18)),ROW(IncomeExpenditure!$A$8:$A$18)),ROW(174:174))-(MATCH("Income", IncomeExpenditure!A:A,0)+2),1),if(ISNUMBER(K177),K177+1,1))</f>
        <v>166</v>
      </c>
      <c r="L178" s="224" t="str">
        <f t="shared" si="3"/>
        <v/>
      </c>
      <c r="M178" s="225">
        <f t="shared" si="4"/>
        <v>0</v>
      </c>
      <c r="N178" s="197">
        <f t="array" ref="N178">IFERROR(INDEX(IncomeExpenditure!$A$24:$A$57,SMALL(IF(NOT(ISBLANK(IncomeExpenditure!$A$24:$A$57))=TRUE,ROW(IncomeExpenditure!$A$24:$A$57)),ROW(174:174))-(MATCH("Expenditure", IncomeExpenditure!A:A,0)+2),1),if(ISNUMBER(N177),N177+1,1))</f>
        <v>159</v>
      </c>
      <c r="O178" s="77"/>
      <c r="P178" s="226" t="str">
        <f t="shared" si="5"/>
        <v/>
      </c>
      <c r="Q178" s="227">
        <f t="shared" si="6"/>
        <v>0</v>
      </c>
      <c r="R178" s="197"/>
    </row>
    <row r="179">
      <c r="A179" s="229"/>
      <c r="B179" s="230"/>
      <c r="C179" s="17" t="s">
        <v>85</v>
      </c>
      <c r="D179" s="17" t="s">
        <v>85</v>
      </c>
      <c r="E179" s="222">
        <v>0.0</v>
      </c>
      <c r="F179" s="223">
        <f t="shared" si="1"/>
        <v>0</v>
      </c>
      <c r="G179" s="223">
        <f t="shared" si="2"/>
        <v>0</v>
      </c>
      <c r="H179" s="197"/>
      <c r="I179" s="204">
        <v>96.0</v>
      </c>
      <c r="J179" s="204"/>
      <c r="K179" s="197">
        <f t="array" ref="K179">IFERROR(INDEX(IncomeExpenditure!$A$8:$A$18,SMALL(IF(NOT(ISBLANK(IncomeExpenditure!$A$8:$A$18)),ROW(IncomeExpenditure!$A$8:$A$18)),ROW(175:175))-(MATCH("Income", IncomeExpenditure!A:A,0)+2),1),if(ISNUMBER(K178),K178+1,1))</f>
        <v>167</v>
      </c>
      <c r="L179" s="224" t="str">
        <f t="shared" si="3"/>
        <v/>
      </c>
      <c r="M179" s="225">
        <f t="shared" si="4"/>
        <v>0</v>
      </c>
      <c r="N179" s="197">
        <f t="array" ref="N179">IFERROR(INDEX(IncomeExpenditure!$A$24:$A$57,SMALL(IF(NOT(ISBLANK(IncomeExpenditure!$A$24:$A$57))=TRUE,ROW(IncomeExpenditure!$A$24:$A$57)),ROW(175:175))-(MATCH("Expenditure", IncomeExpenditure!A:A,0)+2),1),if(ISNUMBER(N178),N178+1,1))</f>
        <v>160</v>
      </c>
      <c r="O179" s="77"/>
      <c r="P179" s="226" t="str">
        <f t="shared" si="5"/>
        <v/>
      </c>
      <c r="Q179" s="227">
        <f t="shared" si="6"/>
        <v>0</v>
      </c>
      <c r="R179" s="197"/>
    </row>
    <row r="180">
      <c r="A180" s="229"/>
      <c r="B180" s="230"/>
      <c r="C180" s="17" t="s">
        <v>85</v>
      </c>
      <c r="D180" s="17" t="s">
        <v>85</v>
      </c>
      <c r="E180" s="222">
        <v>0.0</v>
      </c>
      <c r="F180" s="223">
        <f t="shared" si="1"/>
        <v>0</v>
      </c>
      <c r="G180" s="223">
        <f t="shared" si="2"/>
        <v>0</v>
      </c>
      <c r="H180" s="197"/>
      <c r="I180" s="204">
        <v>96.0</v>
      </c>
      <c r="J180" s="204"/>
      <c r="K180" s="197">
        <f t="array" ref="K180">IFERROR(INDEX(IncomeExpenditure!$A$8:$A$18,SMALL(IF(NOT(ISBLANK(IncomeExpenditure!$A$8:$A$18)),ROW(IncomeExpenditure!$A$8:$A$18)),ROW(176:176))-(MATCH("Income", IncomeExpenditure!A:A,0)+2),1),if(ISNUMBER(K179),K179+1,1))</f>
        <v>168</v>
      </c>
      <c r="L180" s="224" t="str">
        <f t="shared" si="3"/>
        <v/>
      </c>
      <c r="M180" s="225">
        <f t="shared" si="4"/>
        <v>0</v>
      </c>
      <c r="N180" s="197">
        <f t="array" ref="N180">IFERROR(INDEX(IncomeExpenditure!$A$24:$A$57,SMALL(IF(NOT(ISBLANK(IncomeExpenditure!$A$24:$A$57))=TRUE,ROW(IncomeExpenditure!$A$24:$A$57)),ROW(176:176))-(MATCH("Expenditure", IncomeExpenditure!A:A,0)+2),1),if(ISNUMBER(N179),N179+1,1))</f>
        <v>161</v>
      </c>
      <c r="O180" s="77"/>
      <c r="P180" s="226" t="str">
        <f t="shared" si="5"/>
        <v/>
      </c>
      <c r="Q180" s="227">
        <f t="shared" si="6"/>
        <v>0</v>
      </c>
      <c r="R180" s="197"/>
    </row>
    <row r="181">
      <c r="A181" s="229"/>
      <c r="B181" s="230"/>
      <c r="C181" s="17" t="s">
        <v>85</v>
      </c>
      <c r="D181" s="17" t="s">
        <v>85</v>
      </c>
      <c r="E181" s="222">
        <v>0.0</v>
      </c>
      <c r="F181" s="223">
        <f t="shared" si="1"/>
        <v>0</v>
      </c>
      <c r="G181" s="223">
        <f t="shared" si="2"/>
        <v>0</v>
      </c>
      <c r="H181" s="197"/>
      <c r="I181" s="204">
        <v>96.0</v>
      </c>
      <c r="J181" s="204"/>
      <c r="K181" s="197">
        <f t="array" ref="K181">IFERROR(INDEX(IncomeExpenditure!$A$8:$A$18,SMALL(IF(NOT(ISBLANK(IncomeExpenditure!$A$8:$A$18)),ROW(IncomeExpenditure!$A$8:$A$18)),ROW(177:177))-(MATCH("Income", IncomeExpenditure!A:A,0)+2),1),if(ISNUMBER(K180),K180+1,1))</f>
        <v>169</v>
      </c>
      <c r="L181" s="224" t="str">
        <f t="shared" si="3"/>
        <v/>
      </c>
      <c r="M181" s="225">
        <f t="shared" si="4"/>
        <v>0</v>
      </c>
      <c r="N181" s="197">
        <f t="array" ref="N181">IFERROR(INDEX(IncomeExpenditure!$A$24:$A$57,SMALL(IF(NOT(ISBLANK(IncomeExpenditure!$A$24:$A$57))=TRUE,ROW(IncomeExpenditure!$A$24:$A$57)),ROW(177:177))-(MATCH("Expenditure", IncomeExpenditure!A:A,0)+2),1),if(ISNUMBER(N180),N180+1,1))</f>
        <v>162</v>
      </c>
      <c r="O181" s="77"/>
      <c r="P181" s="226" t="str">
        <f t="shared" si="5"/>
        <v/>
      </c>
      <c r="Q181" s="227">
        <f t="shared" si="6"/>
        <v>0</v>
      </c>
      <c r="R181" s="197"/>
    </row>
    <row r="182">
      <c r="A182" s="229"/>
      <c r="B182" s="230"/>
      <c r="C182" s="17" t="s">
        <v>85</v>
      </c>
      <c r="D182" s="17" t="s">
        <v>85</v>
      </c>
      <c r="E182" s="222">
        <v>0.0</v>
      </c>
      <c r="F182" s="223">
        <f t="shared" si="1"/>
        <v>0</v>
      </c>
      <c r="G182" s="223">
        <f t="shared" si="2"/>
        <v>0</v>
      </c>
      <c r="H182" s="197"/>
      <c r="I182" s="204">
        <v>96.0</v>
      </c>
      <c r="J182" s="204"/>
      <c r="K182" s="197">
        <f t="array" ref="K182">IFERROR(INDEX(IncomeExpenditure!$A$8:$A$18,SMALL(IF(NOT(ISBLANK(IncomeExpenditure!$A$8:$A$18)),ROW(IncomeExpenditure!$A$8:$A$18)),ROW(178:178))-(MATCH("Income", IncomeExpenditure!A:A,0)+2),1),if(ISNUMBER(K181),K181+1,1))</f>
        <v>170</v>
      </c>
      <c r="L182" s="224" t="str">
        <f t="shared" si="3"/>
        <v/>
      </c>
      <c r="M182" s="225">
        <f t="shared" si="4"/>
        <v>0</v>
      </c>
      <c r="N182" s="197">
        <f t="array" ref="N182">IFERROR(INDEX(IncomeExpenditure!$A$24:$A$57,SMALL(IF(NOT(ISBLANK(IncomeExpenditure!$A$24:$A$57))=TRUE,ROW(IncomeExpenditure!$A$24:$A$57)),ROW(178:178))-(MATCH("Expenditure", IncomeExpenditure!A:A,0)+2),1),if(ISNUMBER(N181),N181+1,1))</f>
        <v>163</v>
      </c>
      <c r="O182" s="77"/>
      <c r="P182" s="226" t="str">
        <f t="shared" si="5"/>
        <v/>
      </c>
      <c r="Q182" s="227">
        <f t="shared" si="6"/>
        <v>0</v>
      </c>
      <c r="R182" s="197"/>
    </row>
    <row r="183">
      <c r="A183" s="229"/>
      <c r="B183" s="230"/>
      <c r="C183" s="17" t="s">
        <v>85</v>
      </c>
      <c r="D183" s="17" t="s">
        <v>85</v>
      </c>
      <c r="E183" s="222">
        <v>0.0</v>
      </c>
      <c r="F183" s="223">
        <f t="shared" si="1"/>
        <v>0</v>
      </c>
      <c r="G183" s="223">
        <f t="shared" si="2"/>
        <v>0</v>
      </c>
      <c r="H183" s="197"/>
      <c r="I183" s="204">
        <v>96.0</v>
      </c>
      <c r="J183" s="204"/>
      <c r="K183" s="197">
        <f t="array" ref="K183">IFERROR(INDEX(IncomeExpenditure!$A$8:$A$18,SMALL(IF(NOT(ISBLANK(IncomeExpenditure!$A$8:$A$18)),ROW(IncomeExpenditure!$A$8:$A$18)),ROW(179:179))-(MATCH("Income", IncomeExpenditure!A:A,0)+2),1),if(ISNUMBER(K182),K182+1,1))</f>
        <v>171</v>
      </c>
      <c r="L183" s="224" t="str">
        <f t="shared" si="3"/>
        <v/>
      </c>
      <c r="M183" s="225">
        <f t="shared" si="4"/>
        <v>0</v>
      </c>
      <c r="N183" s="197">
        <f t="array" ref="N183">IFERROR(INDEX(IncomeExpenditure!$A$24:$A$57,SMALL(IF(NOT(ISBLANK(IncomeExpenditure!$A$24:$A$57))=TRUE,ROW(IncomeExpenditure!$A$24:$A$57)),ROW(179:179))-(MATCH("Expenditure", IncomeExpenditure!A:A,0)+2),1),if(ISNUMBER(N182),N182+1,1))</f>
        <v>164</v>
      </c>
      <c r="O183" s="77"/>
      <c r="P183" s="226" t="str">
        <f t="shared" si="5"/>
        <v/>
      </c>
      <c r="Q183" s="227">
        <f t="shared" si="6"/>
        <v>0</v>
      </c>
      <c r="R183" s="197"/>
    </row>
    <row r="184">
      <c r="A184" s="229"/>
      <c r="B184" s="230"/>
      <c r="C184" s="17" t="s">
        <v>85</v>
      </c>
      <c r="D184" s="17" t="s">
        <v>85</v>
      </c>
      <c r="E184" s="222">
        <v>0.0</v>
      </c>
      <c r="F184" s="223">
        <f t="shared" si="1"/>
        <v>0</v>
      </c>
      <c r="G184" s="223">
        <f t="shared" si="2"/>
        <v>0</v>
      </c>
      <c r="H184" s="197"/>
      <c r="I184" s="204">
        <v>96.0</v>
      </c>
      <c r="J184" s="204"/>
      <c r="K184" s="197">
        <f t="array" ref="K184">IFERROR(INDEX(IncomeExpenditure!$A$8:$A$18,SMALL(IF(NOT(ISBLANK(IncomeExpenditure!$A$8:$A$18)),ROW(IncomeExpenditure!$A$8:$A$18)),ROW(180:180))-(MATCH("Income", IncomeExpenditure!A:A,0)+2),1),if(ISNUMBER(K183),K183+1,1))</f>
        <v>172</v>
      </c>
      <c r="L184" s="224" t="str">
        <f t="shared" si="3"/>
        <v/>
      </c>
      <c r="M184" s="225">
        <f t="shared" si="4"/>
        <v>0</v>
      </c>
      <c r="N184" s="197">
        <f t="array" ref="N184">IFERROR(INDEX(IncomeExpenditure!$A$24:$A$57,SMALL(IF(NOT(ISBLANK(IncomeExpenditure!$A$24:$A$57))=TRUE,ROW(IncomeExpenditure!$A$24:$A$57)),ROW(180:180))-(MATCH("Expenditure", IncomeExpenditure!A:A,0)+2),1),if(ISNUMBER(N183),N183+1,1))</f>
        <v>165</v>
      </c>
      <c r="O184" s="77"/>
      <c r="P184" s="226" t="str">
        <f t="shared" si="5"/>
        <v/>
      </c>
      <c r="Q184" s="227">
        <f t="shared" si="6"/>
        <v>0</v>
      </c>
      <c r="R184" s="197"/>
    </row>
    <row r="185">
      <c r="A185" s="229"/>
      <c r="B185" s="230"/>
      <c r="C185" s="17" t="s">
        <v>85</v>
      </c>
      <c r="D185" s="17" t="s">
        <v>85</v>
      </c>
      <c r="E185" s="222">
        <v>0.0</v>
      </c>
      <c r="F185" s="223">
        <f t="shared" si="1"/>
        <v>0</v>
      </c>
      <c r="G185" s="223">
        <f t="shared" si="2"/>
        <v>0</v>
      </c>
      <c r="H185" s="197"/>
      <c r="I185" s="204">
        <v>96.0</v>
      </c>
      <c r="J185" s="204"/>
      <c r="K185" s="197">
        <f t="array" ref="K185">IFERROR(INDEX(IncomeExpenditure!$A$8:$A$18,SMALL(IF(NOT(ISBLANK(IncomeExpenditure!$A$8:$A$18)),ROW(IncomeExpenditure!$A$8:$A$18)),ROW(181:181))-(MATCH("Income", IncomeExpenditure!A:A,0)+2),1),if(ISNUMBER(K184),K184+1,1))</f>
        <v>173</v>
      </c>
      <c r="L185" s="224" t="str">
        <f t="shared" si="3"/>
        <v/>
      </c>
      <c r="M185" s="225">
        <f t="shared" si="4"/>
        <v>0</v>
      </c>
      <c r="N185" s="197">
        <f t="array" ref="N185">IFERROR(INDEX(IncomeExpenditure!$A$24:$A$57,SMALL(IF(NOT(ISBLANK(IncomeExpenditure!$A$24:$A$57))=TRUE,ROW(IncomeExpenditure!$A$24:$A$57)),ROW(181:181))-(MATCH("Expenditure", IncomeExpenditure!A:A,0)+2),1),if(ISNUMBER(N184),N184+1,1))</f>
        <v>166</v>
      </c>
      <c r="O185" s="77"/>
      <c r="P185" s="226" t="str">
        <f t="shared" si="5"/>
        <v/>
      </c>
      <c r="Q185" s="227">
        <f t="shared" si="6"/>
        <v>0</v>
      </c>
      <c r="R185" s="197"/>
    </row>
    <row r="186">
      <c r="A186" s="229"/>
      <c r="B186" s="230"/>
      <c r="C186" s="17" t="s">
        <v>85</v>
      </c>
      <c r="D186" s="17" t="s">
        <v>85</v>
      </c>
      <c r="E186" s="222">
        <v>0.0</v>
      </c>
      <c r="F186" s="223">
        <f t="shared" si="1"/>
        <v>0</v>
      </c>
      <c r="G186" s="223">
        <f t="shared" si="2"/>
        <v>0</v>
      </c>
      <c r="H186" s="197"/>
      <c r="I186" s="204">
        <v>96.0</v>
      </c>
      <c r="J186" s="204"/>
      <c r="K186" s="197">
        <f t="array" ref="K186">IFERROR(INDEX(IncomeExpenditure!$A$8:$A$18,SMALL(IF(NOT(ISBLANK(IncomeExpenditure!$A$8:$A$18)),ROW(IncomeExpenditure!$A$8:$A$18)),ROW(182:182))-(MATCH("Income", IncomeExpenditure!A:A,0)+2),1),if(ISNUMBER(K185),K185+1,1))</f>
        <v>174</v>
      </c>
      <c r="L186" s="224" t="str">
        <f t="shared" si="3"/>
        <v/>
      </c>
      <c r="M186" s="225">
        <f t="shared" si="4"/>
        <v>0</v>
      </c>
      <c r="N186" s="197">
        <f t="array" ref="N186">IFERROR(INDEX(IncomeExpenditure!$A$24:$A$57,SMALL(IF(NOT(ISBLANK(IncomeExpenditure!$A$24:$A$57))=TRUE,ROW(IncomeExpenditure!$A$24:$A$57)),ROW(182:182))-(MATCH("Expenditure", IncomeExpenditure!A:A,0)+2),1),if(ISNUMBER(N185),N185+1,1))</f>
        <v>167</v>
      </c>
      <c r="O186" s="77"/>
      <c r="P186" s="226" t="str">
        <f t="shared" si="5"/>
        <v/>
      </c>
      <c r="Q186" s="227">
        <f t="shared" si="6"/>
        <v>0</v>
      </c>
      <c r="R186" s="197"/>
    </row>
    <row r="187">
      <c r="A187" s="229"/>
      <c r="B187" s="230"/>
      <c r="C187" s="17" t="s">
        <v>85</v>
      </c>
      <c r="D187" s="17" t="s">
        <v>85</v>
      </c>
      <c r="E187" s="222">
        <v>0.0</v>
      </c>
      <c r="F187" s="223">
        <f t="shared" si="1"/>
        <v>0</v>
      </c>
      <c r="G187" s="223">
        <f t="shared" si="2"/>
        <v>0</v>
      </c>
      <c r="H187" s="197"/>
      <c r="I187" s="204">
        <v>96.0</v>
      </c>
      <c r="J187" s="204"/>
      <c r="K187" s="197">
        <f t="array" ref="K187">IFERROR(INDEX(IncomeExpenditure!$A$8:$A$18,SMALL(IF(NOT(ISBLANK(IncomeExpenditure!$A$8:$A$18)),ROW(IncomeExpenditure!$A$8:$A$18)),ROW(183:183))-(MATCH("Income", IncomeExpenditure!A:A,0)+2),1),if(ISNUMBER(K186),K186+1,1))</f>
        <v>175</v>
      </c>
      <c r="L187" s="224" t="str">
        <f t="shared" si="3"/>
        <v/>
      </c>
      <c r="M187" s="225">
        <f t="shared" si="4"/>
        <v>0</v>
      </c>
      <c r="N187" s="197">
        <f t="array" ref="N187">IFERROR(INDEX(IncomeExpenditure!$A$24:$A$57,SMALL(IF(NOT(ISBLANK(IncomeExpenditure!$A$24:$A$57))=TRUE,ROW(IncomeExpenditure!$A$24:$A$57)),ROW(183:183))-(MATCH("Expenditure", IncomeExpenditure!A:A,0)+2),1),if(ISNUMBER(N186),N186+1,1))</f>
        <v>168</v>
      </c>
      <c r="O187" s="77"/>
      <c r="P187" s="226" t="str">
        <f t="shared" si="5"/>
        <v/>
      </c>
      <c r="Q187" s="227">
        <f t="shared" si="6"/>
        <v>0</v>
      </c>
      <c r="R187" s="197"/>
    </row>
    <row r="188">
      <c r="A188" s="229"/>
      <c r="B188" s="230"/>
      <c r="C188" s="17" t="s">
        <v>85</v>
      </c>
      <c r="D188" s="17" t="s">
        <v>85</v>
      </c>
      <c r="E188" s="222">
        <v>0.0</v>
      </c>
      <c r="F188" s="223">
        <f t="shared" si="1"/>
        <v>0</v>
      </c>
      <c r="G188" s="223">
        <f t="shared" si="2"/>
        <v>0</v>
      </c>
      <c r="H188" s="197"/>
      <c r="I188" s="204">
        <v>96.0</v>
      </c>
      <c r="J188" s="204"/>
      <c r="K188" s="197">
        <f t="array" ref="K188">IFERROR(INDEX(IncomeExpenditure!$A$8:$A$18,SMALL(IF(NOT(ISBLANK(IncomeExpenditure!$A$8:$A$18)),ROW(IncomeExpenditure!$A$8:$A$18)),ROW(184:184))-(MATCH("Income", IncomeExpenditure!A:A,0)+2),1),if(ISNUMBER(K187),K187+1,1))</f>
        <v>176</v>
      </c>
      <c r="L188" s="224" t="str">
        <f t="shared" si="3"/>
        <v/>
      </c>
      <c r="M188" s="225">
        <f t="shared" si="4"/>
        <v>0</v>
      </c>
      <c r="N188" s="197">
        <f t="array" ref="N188">IFERROR(INDEX(IncomeExpenditure!$A$24:$A$57,SMALL(IF(NOT(ISBLANK(IncomeExpenditure!$A$24:$A$57))=TRUE,ROW(IncomeExpenditure!$A$24:$A$57)),ROW(184:184))-(MATCH("Expenditure", IncomeExpenditure!A:A,0)+2),1),if(ISNUMBER(N187),N187+1,1))</f>
        <v>169</v>
      </c>
      <c r="O188" s="77"/>
      <c r="P188" s="226" t="str">
        <f t="shared" si="5"/>
        <v/>
      </c>
      <c r="Q188" s="227">
        <f t="shared" si="6"/>
        <v>0</v>
      </c>
      <c r="R188" s="197"/>
    </row>
    <row r="189">
      <c r="A189" s="229"/>
      <c r="B189" s="230"/>
      <c r="C189" s="17" t="s">
        <v>85</v>
      </c>
      <c r="D189" s="17" t="s">
        <v>85</v>
      </c>
      <c r="E189" s="222">
        <v>0.0</v>
      </c>
      <c r="F189" s="223">
        <f t="shared" si="1"/>
        <v>0</v>
      </c>
      <c r="G189" s="223">
        <f t="shared" si="2"/>
        <v>0</v>
      </c>
      <c r="H189" s="197"/>
      <c r="I189" s="204">
        <v>96.0</v>
      </c>
      <c r="J189" s="204"/>
      <c r="K189" s="197">
        <f t="array" ref="K189">IFERROR(INDEX(IncomeExpenditure!$A$8:$A$18,SMALL(IF(NOT(ISBLANK(IncomeExpenditure!$A$8:$A$18)),ROW(IncomeExpenditure!$A$8:$A$18)),ROW(185:185))-(MATCH("Income", IncomeExpenditure!A:A,0)+2),1),if(ISNUMBER(K188),K188+1,1))</f>
        <v>177</v>
      </c>
      <c r="L189" s="224" t="str">
        <f t="shared" si="3"/>
        <v/>
      </c>
      <c r="M189" s="225">
        <f t="shared" si="4"/>
        <v>0</v>
      </c>
      <c r="N189" s="197">
        <f t="array" ref="N189">IFERROR(INDEX(IncomeExpenditure!$A$24:$A$57,SMALL(IF(NOT(ISBLANK(IncomeExpenditure!$A$24:$A$57))=TRUE,ROW(IncomeExpenditure!$A$24:$A$57)),ROW(185:185))-(MATCH("Expenditure", IncomeExpenditure!A:A,0)+2),1),if(ISNUMBER(N188),N188+1,1))</f>
        <v>170</v>
      </c>
      <c r="O189" s="77"/>
      <c r="P189" s="226" t="str">
        <f t="shared" si="5"/>
        <v/>
      </c>
      <c r="Q189" s="227">
        <f t="shared" si="6"/>
        <v>0</v>
      </c>
      <c r="R189" s="197"/>
    </row>
    <row r="190">
      <c r="A190" s="229"/>
      <c r="B190" s="230"/>
      <c r="C190" s="17" t="s">
        <v>85</v>
      </c>
      <c r="D190" s="17" t="s">
        <v>85</v>
      </c>
      <c r="E190" s="222">
        <v>0.0</v>
      </c>
      <c r="F190" s="223">
        <f t="shared" si="1"/>
        <v>0</v>
      </c>
      <c r="G190" s="223">
        <f t="shared" si="2"/>
        <v>0</v>
      </c>
      <c r="H190" s="197"/>
      <c r="I190" s="204">
        <v>96.0</v>
      </c>
      <c r="J190" s="204"/>
      <c r="K190" s="197">
        <f t="array" ref="K190">IFERROR(INDEX(IncomeExpenditure!$A$8:$A$18,SMALL(IF(NOT(ISBLANK(IncomeExpenditure!$A$8:$A$18)),ROW(IncomeExpenditure!$A$8:$A$18)),ROW(186:186))-(MATCH("Income", IncomeExpenditure!A:A,0)+2),1),if(ISNUMBER(K189),K189+1,1))</f>
        <v>178</v>
      </c>
      <c r="L190" s="224" t="str">
        <f t="shared" si="3"/>
        <v/>
      </c>
      <c r="M190" s="225">
        <f t="shared" si="4"/>
        <v>0</v>
      </c>
      <c r="N190" s="197">
        <f t="array" ref="N190">IFERROR(INDEX(IncomeExpenditure!$A$24:$A$57,SMALL(IF(NOT(ISBLANK(IncomeExpenditure!$A$24:$A$57))=TRUE,ROW(IncomeExpenditure!$A$24:$A$57)),ROW(186:186))-(MATCH("Expenditure", IncomeExpenditure!A:A,0)+2),1),if(ISNUMBER(N189),N189+1,1))</f>
        <v>171</v>
      </c>
      <c r="O190" s="77"/>
      <c r="P190" s="226" t="str">
        <f t="shared" si="5"/>
        <v/>
      </c>
      <c r="Q190" s="227">
        <f t="shared" si="6"/>
        <v>0</v>
      </c>
      <c r="R190" s="197"/>
    </row>
    <row r="191">
      <c r="A191" s="229"/>
      <c r="B191" s="230"/>
      <c r="C191" s="17" t="s">
        <v>85</v>
      </c>
      <c r="D191" s="17" t="s">
        <v>85</v>
      </c>
      <c r="E191" s="222">
        <v>0.0</v>
      </c>
      <c r="F191" s="223">
        <f t="shared" si="1"/>
        <v>0</v>
      </c>
      <c r="G191" s="223">
        <f t="shared" si="2"/>
        <v>0</v>
      </c>
      <c r="H191" s="197"/>
      <c r="I191" s="204">
        <v>96.0</v>
      </c>
      <c r="J191" s="204"/>
      <c r="K191" s="197">
        <f t="array" ref="K191">IFERROR(INDEX(IncomeExpenditure!$A$8:$A$18,SMALL(IF(NOT(ISBLANK(IncomeExpenditure!$A$8:$A$18)),ROW(IncomeExpenditure!$A$8:$A$18)),ROW(187:187))-(MATCH("Income", IncomeExpenditure!A:A,0)+2),1),if(ISNUMBER(K190),K190+1,1))</f>
        <v>179</v>
      </c>
      <c r="L191" s="224" t="str">
        <f t="shared" si="3"/>
        <v/>
      </c>
      <c r="M191" s="225">
        <f t="shared" si="4"/>
        <v>0</v>
      </c>
      <c r="N191" s="197">
        <f t="array" ref="N191">IFERROR(INDEX(IncomeExpenditure!$A$24:$A$57,SMALL(IF(NOT(ISBLANK(IncomeExpenditure!$A$24:$A$57))=TRUE,ROW(IncomeExpenditure!$A$24:$A$57)),ROW(187:187))-(MATCH("Expenditure", IncomeExpenditure!A:A,0)+2),1),if(ISNUMBER(N190),N190+1,1))</f>
        <v>172</v>
      </c>
      <c r="O191" s="77"/>
      <c r="P191" s="226" t="str">
        <f t="shared" si="5"/>
        <v/>
      </c>
      <c r="Q191" s="227">
        <f t="shared" si="6"/>
        <v>0</v>
      </c>
      <c r="R191" s="197"/>
    </row>
    <row r="192">
      <c r="A192" s="229"/>
      <c r="B192" s="230"/>
      <c r="C192" s="17" t="s">
        <v>85</v>
      </c>
      <c r="D192" s="17" t="s">
        <v>85</v>
      </c>
      <c r="E192" s="222">
        <v>0.0</v>
      </c>
      <c r="F192" s="223">
        <f t="shared" si="1"/>
        <v>0</v>
      </c>
      <c r="G192" s="223">
        <f t="shared" si="2"/>
        <v>0</v>
      </c>
      <c r="H192" s="197"/>
      <c r="I192" s="204">
        <v>96.0</v>
      </c>
      <c r="J192" s="204"/>
      <c r="K192" s="197">
        <f t="array" ref="K192">IFERROR(INDEX(IncomeExpenditure!$A$8:$A$18,SMALL(IF(NOT(ISBLANK(IncomeExpenditure!$A$8:$A$18)),ROW(IncomeExpenditure!$A$8:$A$18)),ROW(188:188))-(MATCH("Income", IncomeExpenditure!A:A,0)+2),1),if(ISNUMBER(K191),K191+1,1))</f>
        <v>180</v>
      </c>
      <c r="L192" s="224" t="str">
        <f t="shared" si="3"/>
        <v/>
      </c>
      <c r="M192" s="225">
        <f t="shared" si="4"/>
        <v>0</v>
      </c>
      <c r="N192" s="197">
        <f t="array" ref="N192">IFERROR(INDEX(IncomeExpenditure!$A$24:$A$57,SMALL(IF(NOT(ISBLANK(IncomeExpenditure!$A$24:$A$57))=TRUE,ROW(IncomeExpenditure!$A$24:$A$57)),ROW(188:188))-(MATCH("Expenditure", IncomeExpenditure!A:A,0)+2),1),if(ISNUMBER(N191),N191+1,1))</f>
        <v>173</v>
      </c>
      <c r="O192" s="77"/>
      <c r="P192" s="226" t="str">
        <f t="shared" si="5"/>
        <v/>
      </c>
      <c r="Q192" s="227">
        <f t="shared" si="6"/>
        <v>0</v>
      </c>
      <c r="R192" s="197"/>
    </row>
    <row r="193">
      <c r="A193" s="229"/>
      <c r="B193" s="230"/>
      <c r="C193" s="17" t="s">
        <v>85</v>
      </c>
      <c r="D193" s="17" t="s">
        <v>85</v>
      </c>
      <c r="E193" s="222">
        <v>0.0</v>
      </c>
      <c r="F193" s="223">
        <f t="shared" si="1"/>
        <v>0</v>
      </c>
      <c r="G193" s="223">
        <f t="shared" si="2"/>
        <v>0</v>
      </c>
      <c r="H193" s="197"/>
      <c r="I193" s="204">
        <v>96.0</v>
      </c>
      <c r="J193" s="204"/>
      <c r="K193" s="197">
        <f t="array" ref="K193">IFERROR(INDEX(IncomeExpenditure!$A$8:$A$18,SMALL(IF(NOT(ISBLANK(IncomeExpenditure!$A$8:$A$18)),ROW(IncomeExpenditure!$A$8:$A$18)),ROW(189:189))-(MATCH("Income", IncomeExpenditure!A:A,0)+2),1),if(ISNUMBER(K192),K192+1,1))</f>
        <v>181</v>
      </c>
      <c r="L193" s="224" t="str">
        <f t="shared" si="3"/>
        <v/>
      </c>
      <c r="M193" s="225">
        <f t="shared" si="4"/>
        <v>0</v>
      </c>
      <c r="N193" s="197">
        <f t="array" ref="N193">IFERROR(INDEX(IncomeExpenditure!$A$24:$A$57,SMALL(IF(NOT(ISBLANK(IncomeExpenditure!$A$24:$A$57))=TRUE,ROW(IncomeExpenditure!$A$24:$A$57)),ROW(189:189))-(MATCH("Expenditure", IncomeExpenditure!A:A,0)+2),1),if(ISNUMBER(N192),N192+1,1))</f>
        <v>174</v>
      </c>
      <c r="O193" s="77"/>
      <c r="P193" s="226" t="str">
        <f t="shared" si="5"/>
        <v/>
      </c>
      <c r="Q193" s="227">
        <f t="shared" si="6"/>
        <v>0</v>
      </c>
      <c r="R193" s="197"/>
    </row>
    <row r="194">
      <c r="A194" s="229"/>
      <c r="B194" s="230"/>
      <c r="C194" s="17" t="s">
        <v>85</v>
      </c>
      <c r="D194" s="17" t="s">
        <v>85</v>
      </c>
      <c r="E194" s="222">
        <v>0.0</v>
      </c>
      <c r="F194" s="223">
        <f t="shared" si="1"/>
        <v>0</v>
      </c>
      <c r="G194" s="223">
        <f t="shared" si="2"/>
        <v>0</v>
      </c>
      <c r="H194" s="197"/>
      <c r="I194" s="204">
        <v>96.0</v>
      </c>
      <c r="J194" s="204"/>
      <c r="K194" s="197">
        <f t="array" ref="K194">IFERROR(INDEX(IncomeExpenditure!$A$8:$A$18,SMALL(IF(NOT(ISBLANK(IncomeExpenditure!$A$8:$A$18)),ROW(IncomeExpenditure!$A$8:$A$18)),ROW(190:190))-(MATCH("Income", IncomeExpenditure!A:A,0)+2),1),if(ISNUMBER(K193),K193+1,1))</f>
        <v>182</v>
      </c>
      <c r="L194" s="224" t="str">
        <f t="shared" si="3"/>
        <v/>
      </c>
      <c r="M194" s="225">
        <f t="shared" si="4"/>
        <v>0</v>
      </c>
      <c r="N194" s="197">
        <f t="array" ref="N194">IFERROR(INDEX(IncomeExpenditure!$A$24:$A$57,SMALL(IF(NOT(ISBLANK(IncomeExpenditure!$A$24:$A$57))=TRUE,ROW(IncomeExpenditure!$A$24:$A$57)),ROW(190:190))-(MATCH("Expenditure", IncomeExpenditure!A:A,0)+2),1),if(ISNUMBER(N193),N193+1,1))</f>
        <v>175</v>
      </c>
      <c r="O194" s="77"/>
      <c r="P194" s="226" t="str">
        <f t="shared" si="5"/>
        <v/>
      </c>
      <c r="Q194" s="227">
        <f t="shared" si="6"/>
        <v>0</v>
      </c>
      <c r="R194" s="197"/>
    </row>
    <row r="195">
      <c r="A195" s="229"/>
      <c r="B195" s="230"/>
      <c r="C195" s="17" t="s">
        <v>85</v>
      </c>
      <c r="D195" s="17" t="s">
        <v>85</v>
      </c>
      <c r="E195" s="222">
        <v>0.0</v>
      </c>
      <c r="F195" s="223">
        <f t="shared" si="1"/>
        <v>0</v>
      </c>
      <c r="G195" s="223">
        <f t="shared" si="2"/>
        <v>0</v>
      </c>
      <c r="H195" s="197"/>
      <c r="I195" s="204">
        <v>96.0</v>
      </c>
      <c r="J195" s="204"/>
      <c r="K195" s="197">
        <f t="array" ref="K195">IFERROR(INDEX(IncomeExpenditure!$A$8:$A$18,SMALL(IF(NOT(ISBLANK(IncomeExpenditure!$A$8:$A$18)),ROW(IncomeExpenditure!$A$8:$A$18)),ROW(191:191))-(MATCH("Income", IncomeExpenditure!A:A,0)+2),1),if(ISNUMBER(K194),K194+1,1))</f>
        <v>183</v>
      </c>
      <c r="L195" s="224" t="str">
        <f t="shared" si="3"/>
        <v/>
      </c>
      <c r="M195" s="225">
        <f t="shared" si="4"/>
        <v>0</v>
      </c>
      <c r="N195" s="197">
        <f t="array" ref="N195">IFERROR(INDEX(IncomeExpenditure!$A$24:$A$57,SMALL(IF(NOT(ISBLANK(IncomeExpenditure!$A$24:$A$57))=TRUE,ROW(IncomeExpenditure!$A$24:$A$57)),ROW(191:191))-(MATCH("Expenditure", IncomeExpenditure!A:A,0)+2),1),if(ISNUMBER(N194),N194+1,1))</f>
        <v>176</v>
      </c>
      <c r="O195" s="77"/>
      <c r="P195" s="226" t="str">
        <f t="shared" si="5"/>
        <v/>
      </c>
      <c r="Q195" s="227">
        <f t="shared" si="6"/>
        <v>0</v>
      </c>
      <c r="R195" s="197"/>
    </row>
    <row r="196">
      <c r="A196" s="229"/>
      <c r="B196" s="230"/>
      <c r="C196" s="17" t="s">
        <v>85</v>
      </c>
      <c r="D196" s="17" t="s">
        <v>85</v>
      </c>
      <c r="E196" s="222">
        <v>0.0</v>
      </c>
      <c r="F196" s="223">
        <f t="shared" si="1"/>
        <v>0</v>
      </c>
      <c r="G196" s="223">
        <f t="shared" si="2"/>
        <v>0</v>
      </c>
      <c r="H196" s="197"/>
      <c r="I196" s="204">
        <v>96.0</v>
      </c>
      <c r="J196" s="204"/>
      <c r="K196" s="197">
        <f t="array" ref="K196">IFERROR(INDEX(IncomeExpenditure!$A$8:$A$18,SMALL(IF(NOT(ISBLANK(IncomeExpenditure!$A$8:$A$18)),ROW(IncomeExpenditure!$A$8:$A$18)),ROW(192:192))-(MATCH("Income", IncomeExpenditure!A:A,0)+2),1),if(ISNUMBER(K195),K195+1,1))</f>
        <v>184</v>
      </c>
      <c r="L196" s="224" t="str">
        <f t="shared" si="3"/>
        <v/>
      </c>
      <c r="M196" s="225">
        <f t="shared" si="4"/>
        <v>0</v>
      </c>
      <c r="N196" s="197">
        <f t="array" ref="N196">IFERROR(INDEX(IncomeExpenditure!$A$24:$A$57,SMALL(IF(NOT(ISBLANK(IncomeExpenditure!$A$24:$A$57))=TRUE,ROW(IncomeExpenditure!$A$24:$A$57)),ROW(192:192))-(MATCH("Expenditure", IncomeExpenditure!A:A,0)+2),1),if(ISNUMBER(N195),N195+1,1))</f>
        <v>177</v>
      </c>
      <c r="O196" s="77"/>
      <c r="P196" s="226" t="str">
        <f t="shared" si="5"/>
        <v/>
      </c>
      <c r="Q196" s="227">
        <f t="shared" si="6"/>
        <v>0</v>
      </c>
      <c r="R196" s="197"/>
    </row>
    <row r="197">
      <c r="A197" s="229"/>
      <c r="B197" s="230"/>
      <c r="C197" s="17" t="s">
        <v>85</v>
      </c>
      <c r="D197" s="17" t="s">
        <v>85</v>
      </c>
      <c r="E197" s="222">
        <v>0.0</v>
      </c>
      <c r="F197" s="223">
        <f t="shared" si="1"/>
        <v>0</v>
      </c>
      <c r="G197" s="223">
        <f t="shared" si="2"/>
        <v>0</v>
      </c>
      <c r="H197" s="197"/>
      <c r="I197" s="204">
        <v>96.0</v>
      </c>
      <c r="J197" s="204"/>
      <c r="K197" s="197">
        <f t="array" ref="K197">IFERROR(INDEX(IncomeExpenditure!$A$8:$A$18,SMALL(IF(NOT(ISBLANK(IncomeExpenditure!$A$8:$A$18)),ROW(IncomeExpenditure!$A$8:$A$18)),ROW(193:193))-(MATCH("Income", IncomeExpenditure!A:A,0)+2),1),if(ISNUMBER(K196),K196+1,1))</f>
        <v>185</v>
      </c>
      <c r="L197" s="224" t="str">
        <f t="shared" si="3"/>
        <v/>
      </c>
      <c r="M197" s="225">
        <f t="shared" si="4"/>
        <v>0</v>
      </c>
      <c r="N197" s="197">
        <f t="array" ref="N197">IFERROR(INDEX(IncomeExpenditure!$A$24:$A$57,SMALL(IF(NOT(ISBLANK(IncomeExpenditure!$A$24:$A$57))=TRUE,ROW(IncomeExpenditure!$A$24:$A$57)),ROW(193:193))-(MATCH("Expenditure", IncomeExpenditure!A:A,0)+2),1),if(ISNUMBER(N196),N196+1,1))</f>
        <v>178</v>
      </c>
      <c r="O197" s="77"/>
      <c r="P197" s="226" t="str">
        <f t="shared" si="5"/>
        <v/>
      </c>
      <c r="Q197" s="227">
        <f t="shared" si="6"/>
        <v>0</v>
      </c>
      <c r="R197" s="197"/>
    </row>
    <row r="198">
      <c r="A198" s="229"/>
      <c r="B198" s="230"/>
      <c r="C198" s="17" t="s">
        <v>85</v>
      </c>
      <c r="D198" s="17" t="s">
        <v>85</v>
      </c>
      <c r="E198" s="222">
        <v>0.0</v>
      </c>
      <c r="F198" s="223">
        <f t="shared" si="1"/>
        <v>0</v>
      </c>
      <c r="G198" s="223">
        <f t="shared" si="2"/>
        <v>0</v>
      </c>
      <c r="H198" s="197"/>
      <c r="I198" s="204">
        <v>96.0</v>
      </c>
      <c r="J198" s="204"/>
      <c r="K198" s="197">
        <f t="array" ref="K198">IFERROR(INDEX(IncomeExpenditure!$A$8:$A$18,SMALL(IF(NOT(ISBLANK(IncomeExpenditure!$A$8:$A$18)),ROW(IncomeExpenditure!$A$8:$A$18)),ROW(194:194))-(MATCH("Income", IncomeExpenditure!A:A,0)+2),1),if(ISNUMBER(K197),K197+1,1))</f>
        <v>186</v>
      </c>
      <c r="L198" s="224" t="str">
        <f t="shared" si="3"/>
        <v/>
      </c>
      <c r="M198" s="225">
        <f t="shared" si="4"/>
        <v>0</v>
      </c>
      <c r="N198" s="197">
        <f t="array" ref="N198">IFERROR(INDEX(IncomeExpenditure!$A$24:$A$57,SMALL(IF(NOT(ISBLANK(IncomeExpenditure!$A$24:$A$57))=TRUE,ROW(IncomeExpenditure!$A$24:$A$57)),ROW(194:194))-(MATCH("Expenditure", IncomeExpenditure!A:A,0)+2),1),if(ISNUMBER(N197),N197+1,1))</f>
        <v>179</v>
      </c>
      <c r="O198" s="77"/>
      <c r="P198" s="226" t="str">
        <f t="shared" si="5"/>
        <v/>
      </c>
      <c r="Q198" s="227">
        <f t="shared" si="6"/>
        <v>0</v>
      </c>
      <c r="R198" s="197"/>
    </row>
    <row r="199">
      <c r="A199" s="229"/>
      <c r="B199" s="230"/>
      <c r="C199" s="17" t="s">
        <v>85</v>
      </c>
      <c r="D199" s="17" t="s">
        <v>85</v>
      </c>
      <c r="E199" s="222">
        <v>0.0</v>
      </c>
      <c r="F199" s="223">
        <f t="shared" si="1"/>
        <v>0</v>
      </c>
      <c r="G199" s="223">
        <f t="shared" si="2"/>
        <v>0</v>
      </c>
      <c r="H199" s="197"/>
      <c r="I199" s="204">
        <v>96.0</v>
      </c>
      <c r="J199" s="204"/>
      <c r="K199" s="197">
        <f t="array" ref="K199">IFERROR(INDEX(IncomeExpenditure!$A$8:$A$18,SMALL(IF(NOT(ISBLANK(IncomeExpenditure!$A$8:$A$18)),ROW(IncomeExpenditure!$A$8:$A$18)),ROW(195:195))-(MATCH("Income", IncomeExpenditure!A:A,0)+2),1),if(ISNUMBER(K198),K198+1,1))</f>
        <v>187</v>
      </c>
      <c r="L199" s="224" t="str">
        <f t="shared" si="3"/>
        <v/>
      </c>
      <c r="M199" s="225">
        <f t="shared" si="4"/>
        <v>0</v>
      </c>
      <c r="N199" s="197">
        <f t="array" ref="N199">IFERROR(INDEX(IncomeExpenditure!$A$24:$A$57,SMALL(IF(NOT(ISBLANK(IncomeExpenditure!$A$24:$A$57))=TRUE,ROW(IncomeExpenditure!$A$24:$A$57)),ROW(195:195))-(MATCH("Expenditure", IncomeExpenditure!A:A,0)+2),1),if(ISNUMBER(N198),N198+1,1))</f>
        <v>180</v>
      </c>
      <c r="O199" s="77"/>
      <c r="P199" s="226" t="str">
        <f t="shared" si="5"/>
        <v/>
      </c>
      <c r="Q199" s="227">
        <f t="shared" si="6"/>
        <v>0</v>
      </c>
      <c r="R199" s="197"/>
    </row>
    <row r="200">
      <c r="A200" s="229"/>
      <c r="B200" s="230"/>
      <c r="C200" s="17" t="s">
        <v>85</v>
      </c>
      <c r="D200" s="17" t="s">
        <v>85</v>
      </c>
      <c r="E200" s="222">
        <v>0.0</v>
      </c>
      <c r="F200" s="223">
        <f t="shared" si="1"/>
        <v>0</v>
      </c>
      <c r="G200" s="223">
        <f t="shared" si="2"/>
        <v>0</v>
      </c>
      <c r="H200" s="197"/>
      <c r="I200" s="204">
        <v>96.0</v>
      </c>
      <c r="J200" s="204"/>
      <c r="K200" s="197">
        <f t="array" ref="K200">IFERROR(INDEX(IncomeExpenditure!$A$8:$A$18,SMALL(IF(NOT(ISBLANK(IncomeExpenditure!$A$8:$A$18)),ROW(IncomeExpenditure!$A$8:$A$18)),ROW(196:196))-(MATCH("Income", IncomeExpenditure!A:A,0)+2),1),if(ISNUMBER(K199),K199+1,1))</f>
        <v>188</v>
      </c>
      <c r="L200" s="224" t="str">
        <f t="shared" si="3"/>
        <v/>
      </c>
      <c r="M200" s="225">
        <f t="shared" si="4"/>
        <v>0</v>
      </c>
      <c r="N200" s="197">
        <f t="array" ref="N200">IFERROR(INDEX(IncomeExpenditure!$A$24:$A$57,SMALL(IF(NOT(ISBLANK(IncomeExpenditure!$A$24:$A$57))=TRUE,ROW(IncomeExpenditure!$A$24:$A$57)),ROW(196:196))-(MATCH("Expenditure", IncomeExpenditure!A:A,0)+2),1),if(ISNUMBER(N199),N199+1,1))</f>
        <v>181</v>
      </c>
      <c r="O200" s="77"/>
      <c r="P200" s="226" t="str">
        <f t="shared" si="5"/>
        <v/>
      </c>
      <c r="Q200" s="227">
        <f t="shared" si="6"/>
        <v>0</v>
      </c>
      <c r="R200" s="197"/>
    </row>
    <row r="201">
      <c r="A201" s="231"/>
      <c r="B201" s="230"/>
      <c r="C201" s="83"/>
      <c r="D201" s="83"/>
      <c r="E201" s="232"/>
      <c r="F201" s="197"/>
      <c r="G201" s="197"/>
      <c r="H201" s="197"/>
      <c r="I201" s="197"/>
      <c r="J201" s="197"/>
      <c r="K201" s="197"/>
      <c r="L201" s="224"/>
      <c r="M201" s="225"/>
      <c r="N201" s="197"/>
      <c r="O201" s="77"/>
      <c r="P201" s="226"/>
      <c r="Q201" s="227"/>
      <c r="R201" s="197"/>
    </row>
    <row r="202">
      <c r="A202" s="231"/>
      <c r="B202" s="230"/>
      <c r="C202" s="83"/>
      <c r="D202" s="83"/>
      <c r="E202" s="232"/>
      <c r="F202" s="197"/>
      <c r="G202" s="197"/>
      <c r="H202" s="197"/>
      <c r="I202" s="197"/>
      <c r="J202" s="197"/>
      <c r="K202" s="197"/>
      <c r="L202" s="224"/>
      <c r="M202" s="225"/>
      <c r="N202" s="197"/>
      <c r="O202" s="77"/>
      <c r="P202" s="226"/>
      <c r="Q202" s="227"/>
      <c r="R202" s="197"/>
    </row>
    <row r="203">
      <c r="A203" s="231"/>
      <c r="B203" s="230"/>
      <c r="C203" s="83"/>
      <c r="D203" s="83"/>
      <c r="E203" s="232"/>
      <c r="F203" s="197"/>
      <c r="G203" s="197"/>
      <c r="H203" s="197"/>
      <c r="I203" s="197"/>
      <c r="J203" s="197"/>
      <c r="K203" s="197"/>
      <c r="L203" s="224"/>
      <c r="M203" s="225"/>
      <c r="N203" s="197"/>
      <c r="O203" s="77"/>
      <c r="P203" s="226"/>
      <c r="Q203" s="227"/>
      <c r="R203" s="197"/>
    </row>
    <row r="204">
      <c r="A204" s="231"/>
      <c r="B204" s="230"/>
      <c r="C204" s="83"/>
      <c r="D204" s="83"/>
      <c r="E204" s="232"/>
      <c r="F204" s="197"/>
      <c r="G204" s="197"/>
      <c r="H204" s="197"/>
      <c r="I204" s="197"/>
      <c r="J204" s="197"/>
      <c r="K204" s="197"/>
      <c r="L204" s="224"/>
      <c r="M204" s="225"/>
      <c r="N204" s="197"/>
      <c r="O204" s="77"/>
      <c r="P204" s="226"/>
      <c r="Q204" s="227"/>
      <c r="R204" s="197"/>
    </row>
    <row r="205">
      <c r="A205" s="231"/>
      <c r="B205" s="230"/>
      <c r="C205" s="83"/>
      <c r="D205" s="83"/>
      <c r="E205" s="232"/>
      <c r="F205" s="197"/>
      <c r="G205" s="197"/>
      <c r="H205" s="197"/>
      <c r="I205" s="197"/>
      <c r="J205" s="197"/>
      <c r="K205" s="197"/>
      <c r="L205" s="224"/>
      <c r="M205" s="225"/>
      <c r="N205" s="197"/>
      <c r="O205" s="77"/>
      <c r="P205" s="226"/>
      <c r="Q205" s="227"/>
      <c r="R205" s="197"/>
    </row>
    <row r="206">
      <c r="A206" s="231"/>
      <c r="B206" s="230"/>
      <c r="C206" s="83"/>
      <c r="D206" s="83"/>
      <c r="E206" s="232"/>
      <c r="F206" s="197"/>
      <c r="G206" s="197"/>
      <c r="H206" s="197"/>
      <c r="I206" s="197"/>
      <c r="J206" s="197"/>
      <c r="K206" s="197"/>
      <c r="L206" s="224"/>
      <c r="M206" s="225"/>
      <c r="N206" s="197"/>
      <c r="O206" s="77"/>
      <c r="P206" s="226"/>
      <c r="Q206" s="227"/>
      <c r="R206" s="197"/>
    </row>
    <row r="207">
      <c r="A207" s="231"/>
      <c r="B207" s="230"/>
      <c r="C207" s="83"/>
      <c r="D207" s="83"/>
      <c r="E207" s="232"/>
      <c r="F207" s="197"/>
      <c r="G207" s="197"/>
      <c r="H207" s="197"/>
      <c r="I207" s="197"/>
      <c r="J207" s="197"/>
      <c r="K207" s="197"/>
      <c r="L207" s="224"/>
      <c r="M207" s="225"/>
      <c r="N207" s="197"/>
      <c r="O207" s="77"/>
      <c r="P207" s="226"/>
      <c r="Q207" s="227"/>
      <c r="R207" s="197"/>
    </row>
    <row r="208">
      <c r="A208" s="231"/>
      <c r="B208" s="230"/>
      <c r="C208" s="83"/>
      <c r="D208" s="83"/>
      <c r="E208" s="232"/>
      <c r="F208" s="197"/>
      <c r="G208" s="197"/>
      <c r="H208" s="197"/>
      <c r="I208" s="197"/>
      <c r="J208" s="197"/>
      <c r="K208" s="197"/>
      <c r="L208" s="224"/>
      <c r="M208" s="225"/>
      <c r="N208" s="197"/>
      <c r="O208" s="77"/>
      <c r="P208" s="226"/>
      <c r="Q208" s="227"/>
      <c r="R208" s="197"/>
    </row>
    <row r="209">
      <c r="A209" s="231"/>
      <c r="B209" s="230"/>
      <c r="C209" s="83"/>
      <c r="D209" s="83"/>
      <c r="E209" s="232"/>
      <c r="F209" s="197"/>
      <c r="G209" s="197"/>
      <c r="H209" s="197"/>
      <c r="I209" s="197"/>
      <c r="J209" s="197"/>
      <c r="K209" s="197"/>
      <c r="L209" s="224"/>
      <c r="M209" s="225"/>
      <c r="N209" s="197"/>
      <c r="O209" s="77"/>
      <c r="P209" s="226"/>
      <c r="Q209" s="227"/>
      <c r="R209" s="197"/>
    </row>
    <row r="210">
      <c r="A210" s="231"/>
      <c r="B210" s="230"/>
      <c r="C210" s="83"/>
      <c r="D210" s="83"/>
      <c r="E210" s="232"/>
      <c r="F210" s="197"/>
      <c r="G210" s="197"/>
      <c r="H210" s="197"/>
      <c r="I210" s="197"/>
      <c r="J210" s="197"/>
      <c r="K210" s="197"/>
      <c r="L210" s="224"/>
      <c r="M210" s="225"/>
      <c r="N210" s="197"/>
      <c r="O210" s="77"/>
      <c r="P210" s="226"/>
      <c r="Q210" s="227"/>
      <c r="R210" s="197"/>
    </row>
    <row r="211">
      <c r="A211" s="231"/>
      <c r="B211" s="230"/>
      <c r="C211" s="83"/>
      <c r="D211" s="83"/>
      <c r="E211" s="232"/>
      <c r="F211" s="197"/>
      <c r="G211" s="197"/>
      <c r="H211" s="197"/>
      <c r="I211" s="197"/>
      <c r="J211" s="197"/>
      <c r="K211" s="197"/>
      <c r="L211" s="224"/>
      <c r="M211" s="225"/>
      <c r="N211" s="197"/>
      <c r="O211" s="77"/>
      <c r="P211" s="226"/>
      <c r="Q211" s="227"/>
      <c r="R211" s="197"/>
    </row>
    <row r="212">
      <c r="A212" s="231"/>
      <c r="B212" s="230"/>
      <c r="C212" s="83"/>
      <c r="D212" s="83"/>
      <c r="E212" s="232"/>
      <c r="F212" s="197"/>
      <c r="G212" s="197"/>
      <c r="H212" s="197"/>
      <c r="I212" s="197"/>
      <c r="J212" s="197"/>
      <c r="K212" s="197"/>
      <c r="L212" s="224"/>
      <c r="M212" s="225"/>
      <c r="N212" s="197"/>
      <c r="O212" s="77"/>
      <c r="P212" s="226"/>
      <c r="Q212" s="227"/>
      <c r="R212" s="197"/>
    </row>
    <row r="213">
      <c r="A213" s="231"/>
      <c r="B213" s="230"/>
      <c r="C213" s="83"/>
      <c r="D213" s="83"/>
      <c r="E213" s="232"/>
      <c r="F213" s="197"/>
      <c r="G213" s="197"/>
      <c r="H213" s="197"/>
      <c r="I213" s="197"/>
      <c r="J213" s="197"/>
      <c r="K213" s="197"/>
      <c r="L213" s="224"/>
      <c r="M213" s="225"/>
      <c r="N213" s="197"/>
      <c r="O213" s="77"/>
      <c r="P213" s="226"/>
      <c r="Q213" s="227"/>
      <c r="R213" s="197"/>
    </row>
    <row r="214">
      <c r="A214" s="231"/>
      <c r="B214" s="230"/>
      <c r="C214" s="83"/>
      <c r="D214" s="83"/>
      <c r="E214" s="232"/>
      <c r="F214" s="197"/>
      <c r="G214" s="197"/>
      <c r="H214" s="197"/>
      <c r="I214" s="197"/>
      <c r="J214" s="197"/>
      <c r="K214" s="197"/>
      <c r="L214" s="224"/>
      <c r="M214" s="225"/>
      <c r="N214" s="197"/>
      <c r="O214" s="77"/>
      <c r="P214" s="226"/>
      <c r="Q214" s="227"/>
      <c r="R214" s="197"/>
    </row>
    <row r="215">
      <c r="A215" s="231"/>
      <c r="B215" s="230"/>
      <c r="C215" s="83"/>
      <c r="D215" s="83"/>
      <c r="E215" s="232"/>
      <c r="F215" s="197"/>
      <c r="G215" s="197"/>
      <c r="H215" s="197"/>
      <c r="I215" s="197"/>
      <c r="J215" s="197"/>
      <c r="K215" s="197"/>
      <c r="L215" s="224"/>
      <c r="M215" s="225"/>
      <c r="N215" s="197"/>
      <c r="O215" s="77"/>
      <c r="P215" s="226"/>
      <c r="Q215" s="227"/>
      <c r="R215" s="197"/>
    </row>
    <row r="216">
      <c r="A216" s="231"/>
      <c r="B216" s="230"/>
      <c r="C216" s="83"/>
      <c r="D216" s="83"/>
      <c r="E216" s="232"/>
      <c r="F216" s="197"/>
      <c r="G216" s="197"/>
      <c r="H216" s="197"/>
      <c r="I216" s="197"/>
      <c r="J216" s="197"/>
      <c r="K216" s="197"/>
      <c r="L216" s="224"/>
      <c r="M216" s="225"/>
      <c r="N216" s="197"/>
      <c r="O216" s="77"/>
      <c r="P216" s="226"/>
      <c r="Q216" s="227"/>
      <c r="R216" s="197"/>
    </row>
    <row r="217">
      <c r="A217" s="231"/>
      <c r="B217" s="230"/>
      <c r="C217" s="83"/>
      <c r="D217" s="83"/>
      <c r="E217" s="232"/>
      <c r="F217" s="197"/>
      <c r="G217" s="197"/>
      <c r="H217" s="197"/>
      <c r="I217" s="197"/>
      <c r="J217" s="197"/>
      <c r="K217" s="197"/>
      <c r="L217" s="224"/>
      <c r="M217" s="225"/>
      <c r="N217" s="197"/>
      <c r="O217" s="77"/>
      <c r="P217" s="226"/>
      <c r="Q217" s="227"/>
      <c r="R217" s="197"/>
    </row>
    <row r="218">
      <c r="A218" s="231"/>
      <c r="B218" s="230"/>
      <c r="C218" s="83"/>
      <c r="D218" s="83"/>
      <c r="E218" s="232"/>
      <c r="F218" s="197"/>
      <c r="G218" s="197"/>
      <c r="H218" s="197"/>
      <c r="I218" s="197"/>
      <c r="J218" s="197"/>
      <c r="K218" s="197"/>
      <c r="L218" s="224"/>
      <c r="M218" s="225"/>
      <c r="N218" s="197"/>
      <c r="O218" s="77"/>
      <c r="P218" s="226"/>
      <c r="Q218" s="227"/>
      <c r="R218" s="197"/>
    </row>
    <row r="219">
      <c r="A219" s="231"/>
      <c r="B219" s="230"/>
      <c r="C219" s="83"/>
      <c r="D219" s="83"/>
      <c r="E219" s="232"/>
      <c r="F219" s="197"/>
      <c r="G219" s="197"/>
      <c r="H219" s="197"/>
      <c r="I219" s="197"/>
      <c r="J219" s="197"/>
      <c r="K219" s="197"/>
      <c r="L219" s="224"/>
      <c r="M219" s="225"/>
      <c r="N219" s="197"/>
      <c r="O219" s="77"/>
      <c r="P219" s="226"/>
      <c r="Q219" s="227"/>
      <c r="R219" s="197"/>
    </row>
    <row r="220">
      <c r="A220" s="231"/>
      <c r="B220" s="230"/>
      <c r="C220" s="83"/>
      <c r="D220" s="83"/>
      <c r="E220" s="232"/>
      <c r="F220" s="197"/>
      <c r="G220" s="197"/>
      <c r="H220" s="197"/>
      <c r="I220" s="197"/>
      <c r="J220" s="197"/>
      <c r="K220" s="197"/>
      <c r="L220" s="224"/>
      <c r="M220" s="225"/>
      <c r="N220" s="197"/>
      <c r="O220" s="77"/>
      <c r="P220" s="226"/>
      <c r="Q220" s="227"/>
      <c r="R220" s="197"/>
    </row>
    <row r="221">
      <c r="A221" s="231"/>
      <c r="B221" s="230"/>
      <c r="C221" s="83"/>
      <c r="D221" s="83"/>
      <c r="E221" s="232"/>
      <c r="F221" s="197"/>
      <c r="G221" s="197"/>
      <c r="H221" s="197"/>
      <c r="I221" s="197"/>
      <c r="J221" s="197"/>
      <c r="K221" s="197"/>
      <c r="L221" s="224"/>
      <c r="M221" s="225"/>
      <c r="N221" s="197"/>
      <c r="O221" s="77"/>
      <c r="P221" s="226"/>
      <c r="Q221" s="227"/>
      <c r="R221" s="197"/>
    </row>
    <row r="222">
      <c r="A222" s="231"/>
      <c r="B222" s="230"/>
      <c r="C222" s="83"/>
      <c r="D222" s="83"/>
      <c r="E222" s="232"/>
      <c r="F222" s="197"/>
      <c r="G222" s="197"/>
      <c r="H222" s="197"/>
      <c r="I222" s="197"/>
      <c r="J222" s="197"/>
      <c r="K222" s="197"/>
      <c r="L222" s="224"/>
      <c r="M222" s="225"/>
      <c r="N222" s="197"/>
      <c r="O222" s="77"/>
      <c r="P222" s="226"/>
      <c r="Q222" s="227"/>
      <c r="R222" s="197"/>
    </row>
    <row r="223">
      <c r="A223" s="231"/>
      <c r="B223" s="230"/>
      <c r="C223" s="83"/>
      <c r="D223" s="83"/>
      <c r="E223" s="232"/>
      <c r="F223" s="197"/>
      <c r="G223" s="197"/>
      <c r="H223" s="197"/>
      <c r="I223" s="197"/>
      <c r="J223" s="197"/>
      <c r="K223" s="197"/>
      <c r="L223" s="224"/>
      <c r="M223" s="225"/>
      <c r="N223" s="197"/>
      <c r="O223" s="77"/>
      <c r="P223" s="226"/>
      <c r="Q223" s="227"/>
      <c r="R223" s="197"/>
    </row>
    <row r="224">
      <c r="A224" s="231"/>
      <c r="B224" s="230"/>
      <c r="C224" s="83"/>
      <c r="D224" s="83"/>
      <c r="E224" s="232"/>
      <c r="F224" s="197"/>
      <c r="G224" s="197"/>
      <c r="H224" s="197"/>
      <c r="I224" s="197"/>
      <c r="J224" s="197"/>
      <c r="K224" s="197"/>
      <c r="L224" s="224"/>
      <c r="M224" s="225"/>
      <c r="N224" s="197"/>
      <c r="O224" s="77"/>
      <c r="P224" s="226"/>
      <c r="Q224" s="227"/>
      <c r="R224" s="197"/>
    </row>
    <row r="225">
      <c r="A225" s="231"/>
      <c r="B225" s="230"/>
      <c r="C225" s="83"/>
      <c r="D225" s="83"/>
      <c r="E225" s="232"/>
      <c r="F225" s="197"/>
      <c r="G225" s="197"/>
      <c r="H225" s="197"/>
      <c r="I225" s="197"/>
      <c r="J225" s="197"/>
      <c r="K225" s="197"/>
      <c r="L225" s="224"/>
      <c r="M225" s="225"/>
      <c r="N225" s="197"/>
      <c r="O225" s="77"/>
      <c r="P225" s="226"/>
      <c r="Q225" s="227"/>
      <c r="R225" s="197"/>
    </row>
    <row r="226">
      <c r="A226" s="231"/>
      <c r="B226" s="230"/>
      <c r="C226" s="83"/>
      <c r="D226" s="83"/>
      <c r="E226" s="232"/>
      <c r="F226" s="197"/>
      <c r="G226" s="197"/>
      <c r="H226" s="197"/>
      <c r="I226" s="197"/>
      <c r="J226" s="197"/>
      <c r="K226" s="197"/>
      <c r="L226" s="224"/>
      <c r="M226" s="225"/>
      <c r="N226" s="197"/>
      <c r="O226" s="77"/>
      <c r="P226" s="226"/>
      <c r="Q226" s="227"/>
      <c r="R226" s="197"/>
    </row>
    <row r="227">
      <c r="A227" s="231"/>
      <c r="B227" s="230"/>
      <c r="C227" s="83"/>
      <c r="D227" s="83"/>
      <c r="E227" s="232"/>
      <c r="F227" s="197"/>
      <c r="G227" s="197"/>
      <c r="H227" s="197"/>
      <c r="I227" s="197"/>
      <c r="J227" s="197"/>
      <c r="K227" s="197"/>
      <c r="L227" s="224"/>
      <c r="M227" s="225"/>
      <c r="N227" s="197"/>
      <c r="O227" s="77"/>
      <c r="P227" s="226"/>
      <c r="Q227" s="227"/>
      <c r="R227" s="197"/>
    </row>
    <row r="228">
      <c r="A228" s="231"/>
      <c r="B228" s="230"/>
      <c r="C228" s="83"/>
      <c r="D228" s="83"/>
      <c r="E228" s="232"/>
      <c r="F228" s="197"/>
      <c r="G228" s="197"/>
      <c r="H228" s="197"/>
      <c r="I228" s="197"/>
      <c r="J228" s="197"/>
      <c r="K228" s="197"/>
      <c r="L228" s="224"/>
      <c r="M228" s="225"/>
      <c r="N228" s="197"/>
      <c r="O228" s="77"/>
      <c r="P228" s="226"/>
      <c r="Q228" s="227"/>
      <c r="R228" s="197"/>
    </row>
    <row r="229">
      <c r="A229" s="231"/>
      <c r="B229" s="230"/>
      <c r="C229" s="83"/>
      <c r="D229" s="83"/>
      <c r="E229" s="232"/>
      <c r="F229" s="197"/>
      <c r="G229" s="197"/>
      <c r="H229" s="197"/>
      <c r="I229" s="197"/>
      <c r="J229" s="197"/>
      <c r="K229" s="197"/>
      <c r="L229" s="224"/>
      <c r="M229" s="225"/>
      <c r="N229" s="197"/>
      <c r="O229" s="77"/>
      <c r="P229" s="226"/>
      <c r="Q229" s="227"/>
      <c r="R229" s="197"/>
    </row>
    <row r="230">
      <c r="A230" s="231"/>
      <c r="B230" s="230"/>
      <c r="C230" s="83"/>
      <c r="D230" s="83"/>
      <c r="E230" s="232"/>
      <c r="F230" s="197"/>
      <c r="G230" s="197"/>
      <c r="H230" s="197"/>
      <c r="I230" s="197"/>
      <c r="J230" s="197"/>
      <c r="K230" s="197"/>
      <c r="L230" s="224"/>
      <c r="M230" s="225"/>
      <c r="N230" s="197"/>
      <c r="O230" s="77"/>
      <c r="P230" s="226"/>
      <c r="Q230" s="227"/>
      <c r="R230" s="197"/>
    </row>
    <row r="231">
      <c r="A231" s="231"/>
      <c r="B231" s="230"/>
      <c r="C231" s="83"/>
      <c r="D231" s="83"/>
      <c r="E231" s="232"/>
      <c r="F231" s="197"/>
      <c r="G231" s="197"/>
      <c r="H231" s="197"/>
      <c r="I231" s="197"/>
      <c r="J231" s="197"/>
      <c r="K231" s="197"/>
      <c r="L231" s="224"/>
      <c r="M231" s="225"/>
      <c r="N231" s="197"/>
      <c r="O231" s="77"/>
      <c r="P231" s="226"/>
      <c r="Q231" s="227"/>
      <c r="R231" s="197"/>
    </row>
    <row r="232">
      <c r="A232" s="231"/>
      <c r="B232" s="230"/>
      <c r="C232" s="83"/>
      <c r="D232" s="83"/>
      <c r="E232" s="232"/>
      <c r="F232" s="197"/>
      <c r="G232" s="197"/>
      <c r="H232" s="197"/>
      <c r="I232" s="197"/>
      <c r="J232" s="197"/>
      <c r="K232" s="197"/>
      <c r="L232" s="224"/>
      <c r="M232" s="225"/>
      <c r="N232" s="197"/>
      <c r="O232" s="77"/>
      <c r="P232" s="226"/>
      <c r="Q232" s="227"/>
      <c r="R232" s="197"/>
    </row>
    <row r="233">
      <c r="A233" s="231"/>
      <c r="B233" s="230"/>
      <c r="C233" s="83"/>
      <c r="D233" s="83"/>
      <c r="E233" s="232"/>
      <c r="F233" s="197"/>
      <c r="G233" s="197"/>
      <c r="H233" s="197"/>
      <c r="I233" s="197"/>
      <c r="J233" s="197"/>
      <c r="K233" s="197"/>
      <c r="L233" s="224"/>
      <c r="M233" s="225"/>
      <c r="N233" s="197"/>
      <c r="O233" s="77"/>
      <c r="P233" s="226"/>
      <c r="Q233" s="227"/>
      <c r="R233" s="197"/>
    </row>
    <row r="234">
      <c r="A234" s="231"/>
      <c r="B234" s="230"/>
      <c r="C234" s="83"/>
      <c r="D234" s="83"/>
      <c r="E234" s="232"/>
      <c r="F234" s="197"/>
      <c r="G234" s="197"/>
      <c r="H234" s="197"/>
      <c r="I234" s="197"/>
      <c r="J234" s="197"/>
      <c r="K234" s="197"/>
      <c r="L234" s="224"/>
      <c r="M234" s="225"/>
      <c r="N234" s="197"/>
      <c r="O234" s="77"/>
      <c r="P234" s="226"/>
      <c r="Q234" s="227"/>
      <c r="R234" s="197"/>
    </row>
    <row r="235">
      <c r="A235" s="231"/>
      <c r="B235" s="230"/>
      <c r="C235" s="83"/>
      <c r="D235" s="83"/>
      <c r="E235" s="232"/>
      <c r="F235" s="197"/>
      <c r="G235" s="197"/>
      <c r="H235" s="197"/>
      <c r="I235" s="197"/>
      <c r="J235" s="197"/>
      <c r="K235" s="197"/>
      <c r="L235" s="224"/>
      <c r="M235" s="225"/>
      <c r="N235" s="197"/>
      <c r="O235" s="77"/>
      <c r="P235" s="226"/>
      <c r="Q235" s="227"/>
      <c r="R235" s="197"/>
    </row>
    <row r="236">
      <c r="A236" s="231"/>
      <c r="B236" s="230"/>
      <c r="C236" s="83"/>
      <c r="D236" s="83"/>
      <c r="E236" s="232"/>
      <c r="F236" s="197"/>
      <c r="G236" s="197"/>
      <c r="H236" s="197"/>
      <c r="I236" s="197"/>
      <c r="J236" s="197"/>
      <c r="K236" s="197"/>
      <c r="L236" s="224"/>
      <c r="M236" s="225"/>
      <c r="N236" s="197"/>
      <c r="O236" s="77"/>
      <c r="P236" s="226"/>
      <c r="Q236" s="227"/>
      <c r="R236" s="197"/>
    </row>
    <row r="237">
      <c r="A237" s="231"/>
      <c r="B237" s="230"/>
      <c r="C237" s="83"/>
      <c r="D237" s="83"/>
      <c r="E237" s="232"/>
      <c r="F237" s="197"/>
      <c r="G237" s="197"/>
      <c r="H237" s="197"/>
      <c r="I237" s="197"/>
      <c r="J237" s="197"/>
      <c r="K237" s="197"/>
      <c r="L237" s="224"/>
      <c r="M237" s="225"/>
      <c r="N237" s="197"/>
      <c r="O237" s="77"/>
      <c r="P237" s="226"/>
      <c r="Q237" s="227"/>
      <c r="R237" s="197"/>
    </row>
    <row r="238">
      <c r="A238" s="231"/>
      <c r="B238" s="230"/>
      <c r="C238" s="83"/>
      <c r="D238" s="83"/>
      <c r="E238" s="232"/>
      <c r="F238" s="197"/>
      <c r="G238" s="197"/>
      <c r="H238" s="197"/>
      <c r="I238" s="197"/>
      <c r="J238" s="197"/>
      <c r="K238" s="197"/>
      <c r="L238" s="224"/>
      <c r="M238" s="225"/>
      <c r="N238" s="197"/>
      <c r="O238" s="77"/>
      <c r="P238" s="226"/>
      <c r="Q238" s="227"/>
      <c r="R238" s="197"/>
    </row>
    <row r="239">
      <c r="A239" s="231"/>
      <c r="B239" s="230"/>
      <c r="C239" s="83"/>
      <c r="D239" s="83"/>
      <c r="E239" s="232"/>
      <c r="F239" s="197"/>
      <c r="G239" s="197"/>
      <c r="H239" s="197"/>
      <c r="I239" s="197"/>
      <c r="J239" s="197"/>
      <c r="K239" s="197"/>
      <c r="L239" s="224"/>
      <c r="M239" s="225"/>
      <c r="N239" s="197"/>
      <c r="O239" s="77"/>
      <c r="P239" s="226"/>
      <c r="Q239" s="227"/>
      <c r="R239" s="197"/>
    </row>
    <row r="240">
      <c r="A240" s="231"/>
      <c r="B240" s="230"/>
      <c r="C240" s="83"/>
      <c r="D240" s="83"/>
      <c r="E240" s="232"/>
      <c r="F240" s="197"/>
      <c r="G240" s="197"/>
      <c r="H240" s="197"/>
      <c r="I240" s="197"/>
      <c r="J240" s="197"/>
      <c r="K240" s="197"/>
      <c r="L240" s="224"/>
      <c r="M240" s="225"/>
      <c r="N240" s="197"/>
      <c r="O240" s="77"/>
      <c r="P240" s="226"/>
      <c r="Q240" s="227"/>
      <c r="R240" s="197"/>
    </row>
    <row r="241">
      <c r="A241" s="231"/>
      <c r="B241" s="230"/>
      <c r="C241" s="83"/>
      <c r="D241" s="83"/>
      <c r="E241" s="232"/>
      <c r="F241" s="197"/>
      <c r="G241" s="197"/>
      <c r="H241" s="197"/>
      <c r="I241" s="197"/>
      <c r="J241" s="197"/>
      <c r="K241" s="197"/>
      <c r="L241" s="224"/>
      <c r="M241" s="225"/>
      <c r="N241" s="197"/>
      <c r="O241" s="77"/>
      <c r="P241" s="226"/>
      <c r="Q241" s="227"/>
      <c r="R241" s="197"/>
    </row>
    <row r="242">
      <c r="A242" s="231"/>
      <c r="B242" s="230"/>
      <c r="C242" s="83"/>
      <c r="D242" s="83"/>
      <c r="E242" s="232"/>
      <c r="F242" s="197"/>
      <c r="G242" s="197"/>
      <c r="H242" s="197"/>
      <c r="I242" s="197"/>
      <c r="J242" s="197"/>
      <c r="K242" s="197"/>
      <c r="L242" s="224"/>
      <c r="M242" s="225"/>
      <c r="N242" s="197"/>
      <c r="O242" s="77"/>
      <c r="P242" s="226"/>
      <c r="Q242" s="227"/>
      <c r="R242" s="197"/>
    </row>
    <row r="243">
      <c r="A243" s="231"/>
      <c r="B243" s="230"/>
      <c r="C243" s="83"/>
      <c r="D243" s="83"/>
      <c r="E243" s="232"/>
      <c r="F243" s="197"/>
      <c r="G243" s="197"/>
      <c r="H243" s="197"/>
      <c r="I243" s="197"/>
      <c r="J243" s="197"/>
      <c r="K243" s="197"/>
      <c r="L243" s="224"/>
      <c r="M243" s="225"/>
      <c r="N243" s="197"/>
      <c r="O243" s="77"/>
      <c r="P243" s="226"/>
      <c r="Q243" s="227"/>
      <c r="R243" s="197"/>
    </row>
    <row r="244">
      <c r="A244" s="231"/>
      <c r="B244" s="230"/>
      <c r="C244" s="83"/>
      <c r="D244" s="83"/>
      <c r="E244" s="232"/>
      <c r="F244" s="197"/>
      <c r="G244" s="197"/>
      <c r="H244" s="197"/>
      <c r="I244" s="197"/>
      <c r="J244" s="197"/>
      <c r="K244" s="197"/>
      <c r="L244" s="224"/>
      <c r="M244" s="225"/>
      <c r="N244" s="197"/>
      <c r="O244" s="77"/>
      <c r="P244" s="226"/>
      <c r="Q244" s="227"/>
      <c r="R244" s="197"/>
    </row>
    <row r="245">
      <c r="A245" s="231"/>
      <c r="B245" s="230"/>
      <c r="C245" s="83"/>
      <c r="D245" s="83"/>
      <c r="E245" s="232"/>
      <c r="F245" s="197"/>
      <c r="G245" s="197"/>
      <c r="H245" s="197"/>
      <c r="I245" s="197"/>
      <c r="J245" s="197"/>
      <c r="K245" s="197"/>
      <c r="L245" s="224"/>
      <c r="M245" s="225"/>
      <c r="N245" s="197"/>
      <c r="O245" s="77"/>
      <c r="P245" s="226"/>
      <c r="Q245" s="227"/>
      <c r="R245" s="197"/>
    </row>
    <row r="246">
      <c r="A246" s="231"/>
      <c r="B246" s="230"/>
      <c r="C246" s="83"/>
      <c r="D246" s="83"/>
      <c r="E246" s="232"/>
      <c r="F246" s="197"/>
      <c r="G246" s="197"/>
      <c r="H246" s="197"/>
      <c r="I246" s="197"/>
      <c r="J246" s="197"/>
      <c r="K246" s="197"/>
      <c r="L246" s="224"/>
      <c r="M246" s="225"/>
      <c r="N246" s="197"/>
      <c r="O246" s="77"/>
      <c r="P246" s="226"/>
      <c r="Q246" s="227"/>
      <c r="R246" s="197"/>
    </row>
    <row r="247">
      <c r="A247" s="231"/>
      <c r="B247" s="230"/>
      <c r="C247" s="83"/>
      <c r="D247" s="83"/>
      <c r="E247" s="232"/>
      <c r="F247" s="197"/>
      <c r="G247" s="197"/>
      <c r="H247" s="197"/>
      <c r="I247" s="197"/>
      <c r="J247" s="197"/>
      <c r="K247" s="197"/>
      <c r="L247" s="224"/>
      <c r="M247" s="225"/>
      <c r="N247" s="197"/>
      <c r="O247" s="77"/>
      <c r="P247" s="226"/>
      <c r="Q247" s="227"/>
      <c r="R247" s="197"/>
    </row>
    <row r="248">
      <c r="A248" s="231"/>
      <c r="B248" s="230"/>
      <c r="C248" s="83"/>
      <c r="D248" s="83"/>
      <c r="E248" s="232"/>
      <c r="F248" s="197"/>
      <c r="G248" s="197"/>
      <c r="H248" s="197"/>
      <c r="I248" s="197"/>
      <c r="J248" s="197"/>
      <c r="K248" s="197"/>
      <c r="L248" s="224"/>
      <c r="M248" s="225"/>
      <c r="N248" s="197"/>
      <c r="O248" s="77"/>
      <c r="P248" s="226"/>
      <c r="Q248" s="227"/>
      <c r="R248" s="197"/>
    </row>
    <row r="249">
      <c r="A249" s="231"/>
      <c r="B249" s="230"/>
      <c r="C249" s="83"/>
      <c r="D249" s="83"/>
      <c r="E249" s="232"/>
      <c r="F249" s="197"/>
      <c r="G249" s="197"/>
      <c r="H249" s="197"/>
      <c r="I249" s="197"/>
      <c r="J249" s="197"/>
      <c r="K249" s="197"/>
      <c r="L249" s="224"/>
      <c r="M249" s="225"/>
      <c r="N249" s="197"/>
      <c r="O249" s="77"/>
      <c r="P249" s="226"/>
      <c r="Q249" s="227"/>
      <c r="R249" s="197"/>
    </row>
    <row r="250">
      <c r="A250" s="231"/>
      <c r="B250" s="230"/>
      <c r="C250" s="83"/>
      <c r="D250" s="83"/>
      <c r="E250" s="232"/>
      <c r="F250" s="197"/>
      <c r="G250" s="197"/>
      <c r="H250" s="197"/>
      <c r="I250" s="197"/>
      <c r="J250" s="197"/>
      <c r="K250" s="197"/>
      <c r="L250" s="224"/>
      <c r="M250" s="225"/>
      <c r="N250" s="197"/>
      <c r="O250" s="77"/>
      <c r="P250" s="226"/>
      <c r="Q250" s="227"/>
      <c r="R250" s="197"/>
    </row>
    <row r="251">
      <c r="A251" s="231"/>
      <c r="B251" s="230"/>
      <c r="C251" s="83"/>
      <c r="D251" s="83"/>
      <c r="E251" s="232"/>
      <c r="F251" s="197"/>
      <c r="G251" s="197"/>
      <c r="H251" s="197"/>
      <c r="I251" s="197"/>
      <c r="J251" s="197"/>
      <c r="K251" s="197"/>
      <c r="L251" s="224"/>
      <c r="M251" s="225"/>
      <c r="N251" s="197"/>
      <c r="O251" s="77"/>
      <c r="P251" s="226"/>
      <c r="Q251" s="227"/>
      <c r="R251" s="197"/>
    </row>
    <row r="252">
      <c r="A252" s="231"/>
      <c r="B252" s="230"/>
      <c r="C252" s="83"/>
      <c r="D252" s="83"/>
      <c r="E252" s="232"/>
      <c r="F252" s="197"/>
      <c r="G252" s="197"/>
      <c r="H252" s="197"/>
      <c r="I252" s="197"/>
      <c r="J252" s="197"/>
      <c r="K252" s="197"/>
      <c r="L252" s="224"/>
      <c r="M252" s="225"/>
      <c r="N252" s="197"/>
      <c r="O252" s="77"/>
      <c r="P252" s="226"/>
      <c r="Q252" s="227"/>
      <c r="R252" s="197"/>
    </row>
    <row r="253">
      <c r="A253" s="231"/>
      <c r="B253" s="230"/>
      <c r="C253" s="83"/>
      <c r="D253" s="83"/>
      <c r="E253" s="232"/>
      <c r="F253" s="197"/>
      <c r="G253" s="197"/>
      <c r="H253" s="197"/>
      <c r="I253" s="197"/>
      <c r="J253" s="197"/>
      <c r="K253" s="197"/>
      <c r="L253" s="224"/>
      <c r="M253" s="225"/>
      <c r="N253" s="197"/>
      <c r="O253" s="77"/>
      <c r="P253" s="226"/>
      <c r="Q253" s="227"/>
      <c r="R253" s="197"/>
    </row>
    <row r="254">
      <c r="A254" s="231"/>
      <c r="B254" s="230"/>
      <c r="C254" s="83"/>
      <c r="D254" s="83"/>
      <c r="E254" s="232"/>
      <c r="F254" s="197"/>
      <c r="G254" s="197"/>
      <c r="H254" s="197"/>
      <c r="I254" s="197"/>
      <c r="J254" s="197"/>
      <c r="K254" s="197"/>
      <c r="L254" s="224"/>
      <c r="M254" s="225"/>
      <c r="N254" s="197"/>
      <c r="O254" s="77"/>
      <c r="P254" s="226"/>
      <c r="Q254" s="227"/>
      <c r="R254" s="197"/>
    </row>
    <row r="255">
      <c r="A255" s="231"/>
      <c r="B255" s="230"/>
      <c r="C255" s="83"/>
      <c r="D255" s="83"/>
      <c r="E255" s="232"/>
      <c r="F255" s="197"/>
      <c r="G255" s="197"/>
      <c r="H255" s="197"/>
      <c r="I255" s="197"/>
      <c r="J255" s="197"/>
      <c r="K255" s="197"/>
      <c r="L255" s="224"/>
      <c r="M255" s="225"/>
      <c r="N255" s="197"/>
      <c r="O255" s="77"/>
      <c r="P255" s="226"/>
      <c r="Q255" s="227"/>
      <c r="R255" s="197"/>
    </row>
    <row r="256">
      <c r="A256" s="231"/>
      <c r="B256" s="230"/>
      <c r="C256" s="83"/>
      <c r="D256" s="83"/>
      <c r="E256" s="232"/>
      <c r="F256" s="197"/>
      <c r="G256" s="197"/>
      <c r="H256" s="197"/>
      <c r="I256" s="197"/>
      <c r="J256" s="197"/>
      <c r="K256" s="197"/>
      <c r="L256" s="224"/>
      <c r="M256" s="225"/>
      <c r="N256" s="197"/>
      <c r="O256" s="77"/>
      <c r="P256" s="226"/>
      <c r="Q256" s="227"/>
      <c r="R256" s="197"/>
    </row>
    <row r="257">
      <c r="A257" s="231"/>
      <c r="B257" s="230"/>
      <c r="C257" s="83"/>
      <c r="D257" s="83"/>
      <c r="E257" s="232"/>
      <c r="F257" s="197"/>
      <c r="G257" s="197"/>
      <c r="H257" s="197"/>
      <c r="I257" s="197"/>
      <c r="J257" s="197"/>
      <c r="K257" s="197"/>
      <c r="L257" s="224"/>
      <c r="M257" s="225"/>
      <c r="N257" s="197"/>
      <c r="O257" s="77"/>
      <c r="P257" s="226"/>
      <c r="Q257" s="227"/>
      <c r="R257" s="197"/>
    </row>
    <row r="258">
      <c r="A258" s="231"/>
      <c r="B258" s="230"/>
      <c r="C258" s="83"/>
      <c r="D258" s="83"/>
      <c r="E258" s="232"/>
      <c r="F258" s="197"/>
      <c r="G258" s="197"/>
      <c r="H258" s="197"/>
      <c r="I258" s="197"/>
      <c r="J258" s="197"/>
      <c r="K258" s="197"/>
      <c r="L258" s="224"/>
      <c r="M258" s="225"/>
      <c r="N258" s="197"/>
      <c r="O258" s="77"/>
      <c r="P258" s="226"/>
      <c r="Q258" s="227"/>
      <c r="R258" s="197"/>
    </row>
    <row r="259">
      <c r="A259" s="231"/>
      <c r="B259" s="230"/>
      <c r="C259" s="83"/>
      <c r="D259" s="83"/>
      <c r="E259" s="232"/>
      <c r="F259" s="197"/>
      <c r="G259" s="197"/>
      <c r="H259" s="197"/>
      <c r="I259" s="197"/>
      <c r="J259" s="197"/>
      <c r="K259" s="197"/>
      <c r="L259" s="224"/>
      <c r="M259" s="225"/>
      <c r="N259" s="197"/>
      <c r="O259" s="77"/>
      <c r="P259" s="226"/>
      <c r="Q259" s="227"/>
      <c r="R259" s="197"/>
    </row>
    <row r="260">
      <c r="A260" s="231"/>
      <c r="B260" s="230"/>
      <c r="C260" s="83"/>
      <c r="D260" s="83"/>
      <c r="E260" s="232"/>
      <c r="F260" s="197"/>
      <c r="G260" s="197"/>
      <c r="H260" s="197"/>
      <c r="I260" s="197"/>
      <c r="J260" s="197"/>
      <c r="K260" s="197"/>
      <c r="L260" s="224"/>
      <c r="M260" s="225"/>
      <c r="N260" s="197"/>
      <c r="O260" s="77"/>
      <c r="P260" s="226"/>
      <c r="Q260" s="227"/>
      <c r="R260" s="197"/>
    </row>
    <row r="261">
      <c r="A261" s="231"/>
      <c r="B261" s="230"/>
      <c r="C261" s="83"/>
      <c r="D261" s="83"/>
      <c r="E261" s="232"/>
      <c r="F261" s="197"/>
      <c r="G261" s="197"/>
      <c r="H261" s="197"/>
      <c r="I261" s="197"/>
      <c r="J261" s="197"/>
      <c r="K261" s="197"/>
      <c r="L261" s="224"/>
      <c r="M261" s="225"/>
      <c r="N261" s="197"/>
      <c r="O261" s="77"/>
      <c r="P261" s="226"/>
      <c r="Q261" s="227"/>
      <c r="R261" s="197"/>
    </row>
    <row r="262">
      <c r="A262" s="231"/>
      <c r="B262" s="230"/>
      <c r="C262" s="83"/>
      <c r="D262" s="83"/>
      <c r="E262" s="232"/>
      <c r="F262" s="197"/>
      <c r="G262" s="197"/>
      <c r="H262" s="197"/>
      <c r="I262" s="197"/>
      <c r="J262" s="197"/>
      <c r="K262" s="197"/>
      <c r="L262" s="224"/>
      <c r="M262" s="225"/>
      <c r="N262" s="197"/>
      <c r="O262" s="77"/>
      <c r="P262" s="226"/>
      <c r="Q262" s="227"/>
      <c r="R262" s="197"/>
    </row>
    <row r="263">
      <c r="A263" s="231"/>
      <c r="B263" s="230"/>
      <c r="C263" s="83"/>
      <c r="D263" s="83"/>
      <c r="E263" s="232"/>
      <c r="F263" s="197"/>
      <c r="G263" s="197"/>
      <c r="H263" s="197"/>
      <c r="I263" s="197"/>
      <c r="J263" s="197"/>
      <c r="K263" s="197"/>
      <c r="L263" s="224"/>
      <c r="M263" s="225"/>
      <c r="N263" s="197"/>
      <c r="O263" s="77"/>
      <c r="P263" s="226"/>
      <c r="Q263" s="227"/>
      <c r="R263" s="197"/>
    </row>
    <row r="264">
      <c r="A264" s="231"/>
      <c r="B264" s="230"/>
      <c r="C264" s="83"/>
      <c r="D264" s="83"/>
      <c r="E264" s="232"/>
      <c r="F264" s="197"/>
      <c r="G264" s="197"/>
      <c r="H264" s="197"/>
      <c r="I264" s="197"/>
      <c r="J264" s="197"/>
      <c r="K264" s="197"/>
      <c r="L264" s="224"/>
      <c r="M264" s="225"/>
      <c r="N264" s="197"/>
      <c r="O264" s="77"/>
      <c r="P264" s="226"/>
      <c r="Q264" s="227"/>
      <c r="R264" s="197"/>
    </row>
    <row r="265">
      <c r="A265" s="231"/>
      <c r="B265" s="230"/>
      <c r="C265" s="83"/>
      <c r="D265" s="83"/>
      <c r="E265" s="232"/>
      <c r="F265" s="197"/>
      <c r="G265" s="197"/>
      <c r="H265" s="197"/>
      <c r="I265" s="197"/>
      <c r="J265" s="197"/>
      <c r="K265" s="197"/>
      <c r="L265" s="224"/>
      <c r="M265" s="225"/>
      <c r="N265" s="197"/>
      <c r="O265" s="77"/>
      <c r="P265" s="226"/>
      <c r="Q265" s="227"/>
      <c r="R265" s="197"/>
    </row>
    <row r="266">
      <c r="A266" s="231"/>
      <c r="B266" s="230"/>
      <c r="C266" s="83"/>
      <c r="D266" s="83"/>
      <c r="E266" s="232"/>
      <c r="F266" s="197"/>
      <c r="G266" s="197"/>
      <c r="H266" s="197"/>
      <c r="I266" s="197"/>
      <c r="J266" s="197"/>
      <c r="K266" s="197"/>
      <c r="L266" s="224"/>
      <c r="M266" s="225"/>
      <c r="N266" s="197"/>
      <c r="O266" s="77"/>
      <c r="P266" s="226"/>
      <c r="Q266" s="227"/>
      <c r="R266" s="197"/>
    </row>
    <row r="267">
      <c r="A267" s="231"/>
      <c r="B267" s="230"/>
      <c r="C267" s="83"/>
      <c r="D267" s="83"/>
      <c r="E267" s="232"/>
      <c r="F267" s="197"/>
      <c r="G267" s="197"/>
      <c r="H267" s="197"/>
      <c r="I267" s="197"/>
      <c r="J267" s="197"/>
      <c r="K267" s="197"/>
      <c r="L267" s="224"/>
      <c r="M267" s="225"/>
      <c r="N267" s="197"/>
      <c r="O267" s="77"/>
      <c r="P267" s="226"/>
      <c r="Q267" s="227"/>
      <c r="R267" s="197"/>
    </row>
    <row r="268">
      <c r="A268" s="231"/>
      <c r="B268" s="230"/>
      <c r="C268" s="83"/>
      <c r="D268" s="83"/>
      <c r="E268" s="232"/>
      <c r="F268" s="197"/>
      <c r="G268" s="197"/>
      <c r="H268" s="197"/>
      <c r="I268" s="197"/>
      <c r="J268" s="197"/>
      <c r="K268" s="197"/>
      <c r="L268" s="224"/>
      <c r="M268" s="225"/>
      <c r="N268" s="197"/>
      <c r="O268" s="77"/>
      <c r="P268" s="226"/>
      <c r="Q268" s="227"/>
      <c r="R268" s="197"/>
    </row>
    <row r="269">
      <c r="A269" s="231"/>
      <c r="B269" s="230"/>
      <c r="C269" s="83"/>
      <c r="D269" s="83"/>
      <c r="E269" s="232"/>
      <c r="F269" s="197"/>
      <c r="G269" s="197"/>
      <c r="H269" s="197"/>
      <c r="I269" s="197"/>
      <c r="J269" s="197"/>
      <c r="K269" s="197"/>
      <c r="L269" s="224"/>
      <c r="M269" s="225"/>
      <c r="N269" s="197"/>
      <c r="O269" s="77"/>
      <c r="P269" s="226"/>
      <c r="Q269" s="227"/>
      <c r="R269" s="197"/>
    </row>
    <row r="270">
      <c r="A270" s="231"/>
      <c r="B270" s="230"/>
      <c r="C270" s="83"/>
      <c r="D270" s="83"/>
      <c r="E270" s="232"/>
      <c r="F270" s="197"/>
      <c r="G270" s="197"/>
      <c r="H270" s="197"/>
      <c r="I270" s="197"/>
      <c r="J270" s="197"/>
      <c r="K270" s="197"/>
      <c r="L270" s="224"/>
      <c r="M270" s="225"/>
      <c r="N270" s="197"/>
      <c r="O270" s="77"/>
      <c r="P270" s="226"/>
      <c r="Q270" s="227"/>
      <c r="R270" s="197"/>
    </row>
    <row r="271">
      <c r="A271" s="231"/>
      <c r="B271" s="230"/>
      <c r="C271" s="83"/>
      <c r="D271" s="83"/>
      <c r="E271" s="232"/>
      <c r="F271" s="197"/>
      <c r="G271" s="197"/>
      <c r="H271" s="197"/>
      <c r="I271" s="197"/>
      <c r="J271" s="197"/>
      <c r="K271" s="197"/>
      <c r="L271" s="224"/>
      <c r="M271" s="225"/>
      <c r="N271" s="197"/>
      <c r="O271" s="77"/>
      <c r="P271" s="226"/>
      <c r="Q271" s="227"/>
      <c r="R271" s="197"/>
    </row>
    <row r="272">
      <c r="A272" s="231"/>
      <c r="B272" s="230"/>
      <c r="C272" s="83"/>
      <c r="D272" s="83"/>
      <c r="E272" s="232"/>
      <c r="F272" s="197"/>
      <c r="G272" s="197"/>
      <c r="H272" s="197"/>
      <c r="I272" s="197"/>
      <c r="J272" s="197"/>
      <c r="K272" s="197"/>
      <c r="L272" s="224"/>
      <c r="M272" s="225"/>
      <c r="N272" s="197"/>
      <c r="O272" s="77"/>
      <c r="P272" s="226"/>
      <c r="Q272" s="227"/>
      <c r="R272" s="197"/>
    </row>
    <row r="273">
      <c r="A273" s="231"/>
      <c r="B273" s="230"/>
      <c r="C273" s="83"/>
      <c r="D273" s="83"/>
      <c r="E273" s="232"/>
      <c r="F273" s="197"/>
      <c r="G273" s="197"/>
      <c r="H273" s="197"/>
      <c r="I273" s="197"/>
      <c r="J273" s="197"/>
      <c r="K273" s="197"/>
      <c r="L273" s="224"/>
      <c r="M273" s="225"/>
      <c r="N273" s="197"/>
      <c r="O273" s="77"/>
      <c r="P273" s="226"/>
      <c r="Q273" s="227"/>
      <c r="R273" s="197"/>
    </row>
    <row r="274">
      <c r="A274" s="231"/>
      <c r="B274" s="230"/>
      <c r="C274" s="83"/>
      <c r="D274" s="83"/>
      <c r="E274" s="232"/>
      <c r="F274" s="197"/>
      <c r="G274" s="197"/>
      <c r="H274" s="197"/>
      <c r="I274" s="197"/>
      <c r="J274" s="197"/>
      <c r="K274" s="197"/>
      <c r="L274" s="224"/>
      <c r="M274" s="225"/>
      <c r="N274" s="197"/>
      <c r="O274" s="77"/>
      <c r="P274" s="226"/>
      <c r="Q274" s="227"/>
      <c r="R274" s="197"/>
    </row>
    <row r="275">
      <c r="A275" s="231"/>
      <c r="B275" s="230"/>
      <c r="C275" s="83"/>
      <c r="D275" s="83"/>
      <c r="E275" s="232"/>
      <c r="F275" s="197"/>
      <c r="G275" s="197"/>
      <c r="H275" s="197"/>
      <c r="I275" s="197"/>
      <c r="J275" s="197"/>
      <c r="K275" s="197"/>
      <c r="L275" s="224"/>
      <c r="M275" s="225"/>
      <c r="N275" s="197"/>
      <c r="O275" s="77"/>
      <c r="P275" s="226"/>
      <c r="Q275" s="227"/>
      <c r="R275" s="197"/>
    </row>
    <row r="276">
      <c r="A276" s="231"/>
      <c r="B276" s="230"/>
      <c r="C276" s="83"/>
      <c r="D276" s="83"/>
      <c r="E276" s="232"/>
      <c r="F276" s="197"/>
      <c r="G276" s="197"/>
      <c r="H276" s="197"/>
      <c r="I276" s="197"/>
      <c r="J276" s="197"/>
      <c r="K276" s="197"/>
      <c r="L276" s="224"/>
      <c r="M276" s="225"/>
      <c r="N276" s="197"/>
      <c r="O276" s="77"/>
      <c r="P276" s="226"/>
      <c r="Q276" s="227"/>
      <c r="R276" s="197"/>
    </row>
    <row r="277">
      <c r="A277" s="231"/>
      <c r="B277" s="230"/>
      <c r="C277" s="83"/>
      <c r="D277" s="83"/>
      <c r="E277" s="232"/>
      <c r="F277" s="197"/>
      <c r="G277" s="197"/>
      <c r="H277" s="197"/>
      <c r="I277" s="197"/>
      <c r="J277" s="197"/>
      <c r="K277" s="197"/>
      <c r="L277" s="224"/>
      <c r="M277" s="225"/>
      <c r="N277" s="197"/>
      <c r="O277" s="77"/>
      <c r="P277" s="226"/>
      <c r="Q277" s="227"/>
      <c r="R277" s="197"/>
    </row>
    <row r="278">
      <c r="A278" s="231"/>
      <c r="B278" s="230"/>
      <c r="C278" s="83"/>
      <c r="D278" s="83"/>
      <c r="E278" s="232"/>
      <c r="F278" s="197"/>
      <c r="G278" s="197"/>
      <c r="H278" s="197"/>
      <c r="I278" s="197"/>
      <c r="J278" s="197"/>
      <c r="K278" s="197"/>
      <c r="L278" s="224"/>
      <c r="M278" s="225"/>
      <c r="N278" s="197"/>
      <c r="O278" s="77"/>
      <c r="P278" s="226"/>
      <c r="Q278" s="227"/>
      <c r="R278" s="197"/>
    </row>
    <row r="279">
      <c r="A279" s="231"/>
      <c r="B279" s="230"/>
      <c r="C279" s="83"/>
      <c r="D279" s="83"/>
      <c r="E279" s="232"/>
      <c r="F279" s="197"/>
      <c r="G279" s="197"/>
      <c r="H279" s="197"/>
      <c r="I279" s="197"/>
      <c r="J279" s="197"/>
      <c r="K279" s="197"/>
      <c r="L279" s="224"/>
      <c r="M279" s="225"/>
      <c r="N279" s="197"/>
      <c r="O279" s="77"/>
      <c r="P279" s="226"/>
      <c r="Q279" s="227"/>
      <c r="R279" s="197"/>
    </row>
    <row r="280">
      <c r="A280" s="231"/>
      <c r="B280" s="230"/>
      <c r="C280" s="83"/>
      <c r="D280" s="83"/>
      <c r="E280" s="232"/>
      <c r="F280" s="197"/>
      <c r="G280" s="197"/>
      <c r="H280" s="197"/>
      <c r="I280" s="197"/>
      <c r="J280" s="197"/>
      <c r="K280" s="197"/>
      <c r="L280" s="224"/>
      <c r="M280" s="225"/>
      <c r="N280" s="197"/>
      <c r="O280" s="77"/>
      <c r="P280" s="226"/>
      <c r="Q280" s="227"/>
      <c r="R280" s="197"/>
    </row>
    <row r="281">
      <c r="A281" s="231"/>
      <c r="B281" s="230"/>
      <c r="C281" s="83"/>
      <c r="D281" s="83"/>
      <c r="E281" s="232"/>
      <c r="F281" s="197"/>
      <c r="G281" s="197"/>
      <c r="H281" s="197"/>
      <c r="I281" s="197"/>
      <c r="J281" s="197"/>
      <c r="K281" s="197"/>
      <c r="L281" s="224"/>
      <c r="M281" s="225"/>
      <c r="N281" s="197"/>
      <c r="O281" s="77"/>
      <c r="P281" s="226"/>
      <c r="Q281" s="227"/>
      <c r="R281" s="197"/>
    </row>
    <row r="282">
      <c r="A282" s="231"/>
      <c r="B282" s="230"/>
      <c r="C282" s="83"/>
      <c r="D282" s="83"/>
      <c r="E282" s="232"/>
      <c r="F282" s="197"/>
      <c r="G282" s="197"/>
      <c r="H282" s="197"/>
      <c r="I282" s="197"/>
      <c r="J282" s="197"/>
      <c r="K282" s="197"/>
      <c r="L282" s="224"/>
      <c r="M282" s="225"/>
      <c r="N282" s="197"/>
      <c r="O282" s="77"/>
      <c r="P282" s="226"/>
      <c r="Q282" s="227"/>
      <c r="R282" s="197"/>
    </row>
    <row r="283">
      <c r="A283" s="231"/>
      <c r="B283" s="230"/>
      <c r="C283" s="83"/>
      <c r="D283" s="83"/>
      <c r="E283" s="232"/>
      <c r="F283" s="197"/>
      <c r="G283" s="197"/>
      <c r="H283" s="197"/>
      <c r="I283" s="197"/>
      <c r="J283" s="197"/>
      <c r="K283" s="197"/>
      <c r="L283" s="224"/>
      <c r="M283" s="225"/>
      <c r="N283" s="197"/>
      <c r="O283" s="77"/>
      <c r="P283" s="226"/>
      <c r="Q283" s="227"/>
      <c r="R283" s="197"/>
    </row>
    <row r="284">
      <c r="A284" s="231"/>
      <c r="B284" s="230"/>
      <c r="C284" s="83"/>
      <c r="D284" s="83"/>
      <c r="E284" s="232"/>
      <c r="F284" s="197"/>
      <c r="G284" s="197"/>
      <c r="H284" s="197"/>
      <c r="I284" s="197"/>
      <c r="J284" s="197"/>
      <c r="K284" s="197"/>
      <c r="L284" s="224"/>
      <c r="M284" s="225"/>
      <c r="N284" s="197"/>
      <c r="O284" s="77"/>
      <c r="P284" s="226"/>
      <c r="Q284" s="227"/>
      <c r="R284" s="197"/>
    </row>
    <row r="285">
      <c r="A285" s="231"/>
      <c r="B285" s="230"/>
      <c r="C285" s="83"/>
      <c r="D285" s="83"/>
      <c r="E285" s="232"/>
      <c r="F285" s="197"/>
      <c r="G285" s="197"/>
      <c r="H285" s="197"/>
      <c r="I285" s="197"/>
      <c r="J285" s="197"/>
      <c r="K285" s="197"/>
      <c r="L285" s="224"/>
      <c r="M285" s="225"/>
      <c r="N285" s="197"/>
      <c r="O285" s="77"/>
      <c r="P285" s="226"/>
      <c r="Q285" s="227"/>
      <c r="R285" s="197"/>
    </row>
    <row r="286">
      <c r="A286" s="231"/>
      <c r="B286" s="230"/>
      <c r="C286" s="83"/>
      <c r="D286" s="83"/>
      <c r="E286" s="232"/>
      <c r="F286" s="197"/>
      <c r="G286" s="197"/>
      <c r="H286" s="197"/>
      <c r="I286" s="197"/>
      <c r="J286" s="197"/>
      <c r="K286" s="197"/>
      <c r="L286" s="224"/>
      <c r="M286" s="225"/>
      <c r="N286" s="197"/>
      <c r="O286" s="77"/>
      <c r="P286" s="226"/>
      <c r="Q286" s="227"/>
      <c r="R286" s="197"/>
    </row>
    <row r="287">
      <c r="A287" s="231"/>
      <c r="B287" s="230"/>
      <c r="C287" s="83"/>
      <c r="D287" s="83"/>
      <c r="E287" s="232"/>
      <c r="F287" s="197"/>
      <c r="G287" s="197"/>
      <c r="H287" s="197"/>
      <c r="I287" s="197"/>
      <c r="J287" s="197"/>
      <c r="K287" s="197"/>
      <c r="L287" s="224"/>
      <c r="M287" s="225"/>
      <c r="N287" s="197"/>
      <c r="O287" s="77"/>
      <c r="P287" s="226"/>
      <c r="Q287" s="227"/>
      <c r="R287" s="197"/>
    </row>
    <row r="288">
      <c r="A288" s="231"/>
      <c r="B288" s="230"/>
      <c r="C288" s="83"/>
      <c r="D288" s="83"/>
      <c r="E288" s="232"/>
      <c r="F288" s="197"/>
      <c r="G288" s="197"/>
      <c r="H288" s="197"/>
      <c r="I288" s="197"/>
      <c r="J288" s="197"/>
      <c r="K288" s="197"/>
      <c r="L288" s="224"/>
      <c r="M288" s="225"/>
      <c r="N288" s="197"/>
      <c r="O288" s="77"/>
      <c r="P288" s="226"/>
      <c r="Q288" s="227"/>
      <c r="R288" s="197"/>
    </row>
    <row r="289">
      <c r="A289" s="231"/>
      <c r="B289" s="230"/>
      <c r="C289" s="83"/>
      <c r="D289" s="83"/>
      <c r="E289" s="232"/>
      <c r="F289" s="197"/>
      <c r="G289" s="197"/>
      <c r="H289" s="197"/>
      <c r="I289" s="197"/>
      <c r="J289" s="197"/>
      <c r="K289" s="197"/>
      <c r="L289" s="224"/>
      <c r="M289" s="225"/>
      <c r="N289" s="197"/>
      <c r="O289" s="77"/>
      <c r="P289" s="226"/>
      <c r="Q289" s="227"/>
      <c r="R289" s="197"/>
    </row>
    <row r="290">
      <c r="A290" s="231"/>
      <c r="B290" s="230"/>
      <c r="C290" s="83"/>
      <c r="D290" s="83"/>
      <c r="E290" s="232"/>
      <c r="F290" s="197"/>
      <c r="G290" s="197"/>
      <c r="H290" s="197"/>
      <c r="I290" s="197"/>
      <c r="J290" s="197"/>
      <c r="K290" s="197"/>
      <c r="L290" s="224"/>
      <c r="M290" s="225"/>
      <c r="N290" s="197"/>
      <c r="O290" s="77"/>
      <c r="P290" s="226"/>
      <c r="Q290" s="227"/>
      <c r="R290" s="197"/>
    </row>
    <row r="291">
      <c r="A291" s="231"/>
      <c r="B291" s="230"/>
      <c r="C291" s="83"/>
      <c r="D291" s="83"/>
      <c r="E291" s="232"/>
      <c r="F291" s="197"/>
      <c r="G291" s="197"/>
      <c r="H291" s="197"/>
      <c r="I291" s="197"/>
      <c r="J291" s="197"/>
      <c r="K291" s="197"/>
      <c r="L291" s="224"/>
      <c r="M291" s="225"/>
      <c r="N291" s="197"/>
      <c r="O291" s="77"/>
      <c r="P291" s="226"/>
      <c r="Q291" s="227"/>
      <c r="R291" s="197"/>
    </row>
    <row r="292">
      <c r="A292" s="231"/>
      <c r="B292" s="230"/>
      <c r="C292" s="83"/>
      <c r="D292" s="83"/>
      <c r="E292" s="232"/>
      <c r="F292" s="197"/>
      <c r="G292" s="197"/>
      <c r="H292" s="197"/>
      <c r="I292" s="197"/>
      <c r="J292" s="197"/>
      <c r="K292" s="197"/>
      <c r="L292" s="224"/>
      <c r="M292" s="225"/>
      <c r="N292" s="197"/>
      <c r="O292" s="77"/>
      <c r="P292" s="226"/>
      <c r="Q292" s="227"/>
      <c r="R292" s="197"/>
    </row>
    <row r="293">
      <c r="A293" s="231"/>
      <c r="B293" s="230"/>
      <c r="C293" s="83"/>
      <c r="D293" s="83"/>
      <c r="E293" s="232"/>
      <c r="F293" s="197"/>
      <c r="G293" s="197"/>
      <c r="H293" s="197"/>
      <c r="I293" s="197"/>
      <c r="J293" s="197"/>
      <c r="K293" s="197"/>
      <c r="L293" s="224"/>
      <c r="M293" s="225"/>
      <c r="N293" s="197"/>
      <c r="O293" s="77"/>
      <c r="P293" s="226"/>
      <c r="Q293" s="227"/>
      <c r="R293" s="197"/>
    </row>
    <row r="294">
      <c r="A294" s="231"/>
      <c r="B294" s="230"/>
      <c r="C294" s="83"/>
      <c r="D294" s="83"/>
      <c r="E294" s="232"/>
      <c r="F294" s="197"/>
      <c r="G294" s="197"/>
      <c r="H294" s="197"/>
      <c r="I294" s="197"/>
      <c r="J294" s="197"/>
      <c r="K294" s="197"/>
      <c r="L294" s="224"/>
      <c r="M294" s="225"/>
      <c r="N294" s="197"/>
      <c r="O294" s="77"/>
      <c r="P294" s="226"/>
      <c r="Q294" s="227"/>
      <c r="R294" s="197"/>
    </row>
    <row r="295">
      <c r="A295" s="231"/>
      <c r="B295" s="230"/>
      <c r="C295" s="83"/>
      <c r="D295" s="83"/>
      <c r="E295" s="232"/>
      <c r="F295" s="197"/>
      <c r="G295" s="197"/>
      <c r="H295" s="197"/>
      <c r="I295" s="197"/>
      <c r="J295" s="197"/>
      <c r="K295" s="197"/>
      <c r="L295" s="224"/>
      <c r="M295" s="225"/>
      <c r="N295" s="197"/>
      <c r="O295" s="77"/>
      <c r="P295" s="226"/>
      <c r="Q295" s="227"/>
      <c r="R295" s="197"/>
    </row>
    <row r="296">
      <c r="A296" s="231"/>
      <c r="B296" s="230"/>
      <c r="C296" s="83"/>
      <c r="D296" s="83"/>
      <c r="E296" s="232"/>
      <c r="F296" s="197"/>
      <c r="G296" s="197"/>
      <c r="H296" s="197"/>
      <c r="I296" s="197"/>
      <c r="J296" s="197"/>
      <c r="K296" s="197"/>
      <c r="L296" s="224"/>
      <c r="M296" s="225"/>
      <c r="N296" s="197"/>
      <c r="O296" s="77"/>
      <c r="P296" s="226"/>
      <c r="Q296" s="227"/>
      <c r="R296" s="197"/>
    </row>
    <row r="297">
      <c r="A297" s="231"/>
      <c r="B297" s="230"/>
      <c r="C297" s="83"/>
      <c r="D297" s="83"/>
      <c r="E297" s="232"/>
      <c r="F297" s="197"/>
      <c r="G297" s="197"/>
      <c r="H297" s="197"/>
      <c r="I297" s="197"/>
      <c r="J297" s="197"/>
      <c r="K297" s="197"/>
      <c r="L297" s="224"/>
      <c r="M297" s="225"/>
      <c r="N297" s="197"/>
      <c r="O297" s="77"/>
      <c r="P297" s="226"/>
      <c r="Q297" s="227"/>
      <c r="R297" s="197"/>
    </row>
    <row r="298">
      <c r="A298" s="231"/>
      <c r="B298" s="230"/>
      <c r="C298" s="83"/>
      <c r="D298" s="83"/>
      <c r="E298" s="232"/>
      <c r="F298" s="197"/>
      <c r="G298" s="197"/>
      <c r="H298" s="197"/>
      <c r="I298" s="197"/>
      <c r="J298" s="197"/>
      <c r="K298" s="197"/>
      <c r="L298" s="224"/>
      <c r="M298" s="225"/>
      <c r="N298" s="197"/>
      <c r="O298" s="77"/>
      <c r="P298" s="226"/>
      <c r="Q298" s="227"/>
      <c r="R298" s="197"/>
    </row>
    <row r="299">
      <c r="A299" s="231"/>
      <c r="B299" s="230"/>
      <c r="C299" s="83"/>
      <c r="D299" s="83"/>
      <c r="E299" s="232"/>
      <c r="F299" s="197"/>
      <c r="G299" s="197"/>
      <c r="H299" s="197"/>
      <c r="I299" s="197"/>
      <c r="J299" s="197"/>
      <c r="K299" s="197"/>
      <c r="L299" s="224"/>
      <c r="M299" s="225"/>
      <c r="N299" s="197"/>
      <c r="O299" s="77"/>
      <c r="P299" s="226"/>
      <c r="Q299" s="227"/>
      <c r="R299" s="197"/>
    </row>
    <row r="300">
      <c r="A300" s="231"/>
      <c r="B300" s="230"/>
      <c r="C300" s="83"/>
      <c r="D300" s="83"/>
      <c r="E300" s="232"/>
      <c r="F300" s="197"/>
      <c r="G300" s="197"/>
      <c r="H300" s="197"/>
      <c r="I300" s="197"/>
      <c r="J300" s="197"/>
      <c r="K300" s="197"/>
      <c r="L300" s="224"/>
      <c r="M300" s="225"/>
      <c r="N300" s="197"/>
      <c r="O300" s="77"/>
      <c r="P300" s="226"/>
      <c r="Q300" s="227"/>
      <c r="R300" s="197"/>
    </row>
    <row r="301">
      <c r="A301" s="231"/>
      <c r="B301" s="230"/>
      <c r="C301" s="83"/>
      <c r="D301" s="83"/>
      <c r="E301" s="232"/>
      <c r="F301" s="197"/>
      <c r="G301" s="197"/>
      <c r="H301" s="197"/>
      <c r="I301" s="197"/>
      <c r="J301" s="197"/>
      <c r="K301" s="197"/>
      <c r="L301" s="224"/>
      <c r="M301" s="225"/>
      <c r="N301" s="197"/>
      <c r="O301" s="77"/>
      <c r="P301" s="226"/>
      <c r="Q301" s="227"/>
      <c r="R301" s="197"/>
    </row>
    <row r="302">
      <c r="A302" s="231"/>
      <c r="B302" s="230"/>
      <c r="C302" s="83"/>
      <c r="D302" s="83"/>
      <c r="E302" s="232"/>
      <c r="F302" s="197"/>
      <c r="G302" s="197"/>
      <c r="H302" s="197"/>
      <c r="I302" s="197"/>
      <c r="J302" s="197"/>
      <c r="K302" s="197"/>
      <c r="L302" s="224"/>
      <c r="M302" s="225"/>
      <c r="N302" s="197"/>
      <c r="O302" s="77"/>
      <c r="P302" s="226"/>
      <c r="Q302" s="227"/>
      <c r="R302" s="197"/>
    </row>
    <row r="303">
      <c r="A303" s="231"/>
      <c r="B303" s="230"/>
      <c r="C303" s="83"/>
      <c r="D303" s="83"/>
      <c r="E303" s="232"/>
      <c r="F303" s="197"/>
      <c r="G303" s="197"/>
      <c r="H303" s="197"/>
      <c r="I303" s="197"/>
      <c r="J303" s="197"/>
      <c r="K303" s="197"/>
      <c r="L303" s="224"/>
      <c r="M303" s="225"/>
      <c r="N303" s="197"/>
      <c r="O303" s="77"/>
      <c r="P303" s="226"/>
      <c r="Q303" s="227"/>
      <c r="R303" s="197"/>
    </row>
    <row r="304">
      <c r="A304" s="231"/>
      <c r="B304" s="230"/>
      <c r="C304" s="83"/>
      <c r="D304" s="83"/>
      <c r="E304" s="232"/>
      <c r="F304" s="197"/>
      <c r="G304" s="197"/>
      <c r="H304" s="197"/>
      <c r="I304" s="197"/>
      <c r="J304" s="197"/>
      <c r="K304" s="197"/>
      <c r="L304" s="224"/>
      <c r="M304" s="225"/>
      <c r="N304" s="197"/>
      <c r="O304" s="77"/>
      <c r="P304" s="226"/>
      <c r="Q304" s="227"/>
      <c r="R304" s="197"/>
    </row>
    <row r="305">
      <c r="A305" s="231"/>
      <c r="B305" s="230"/>
      <c r="C305" s="83"/>
      <c r="D305" s="83"/>
      <c r="E305" s="232"/>
      <c r="F305" s="197"/>
      <c r="G305" s="197"/>
      <c r="H305" s="197"/>
      <c r="I305" s="197"/>
      <c r="J305" s="197"/>
      <c r="K305" s="197"/>
      <c r="L305" s="224"/>
      <c r="M305" s="225"/>
      <c r="N305" s="197"/>
      <c r="O305" s="77"/>
      <c r="P305" s="226"/>
      <c r="Q305" s="227"/>
      <c r="R305" s="197"/>
    </row>
    <row r="306">
      <c r="A306" s="231"/>
      <c r="B306" s="230"/>
      <c r="C306" s="83"/>
      <c r="D306" s="83"/>
      <c r="E306" s="232"/>
      <c r="F306" s="197"/>
      <c r="G306" s="197"/>
      <c r="H306" s="197"/>
      <c r="I306" s="197"/>
      <c r="J306" s="197"/>
      <c r="K306" s="197"/>
      <c r="L306" s="224"/>
      <c r="M306" s="225"/>
      <c r="N306" s="197"/>
      <c r="O306" s="77"/>
      <c r="P306" s="226"/>
      <c r="Q306" s="227"/>
      <c r="R306" s="197"/>
    </row>
    <row r="307">
      <c r="A307" s="231"/>
      <c r="B307" s="230"/>
      <c r="C307" s="83"/>
      <c r="D307" s="83"/>
      <c r="E307" s="232"/>
      <c r="F307" s="197"/>
      <c r="G307" s="197"/>
      <c r="H307" s="197"/>
      <c r="I307" s="197"/>
      <c r="J307" s="197"/>
      <c r="K307" s="197"/>
      <c r="L307" s="224"/>
      <c r="M307" s="225"/>
      <c r="N307" s="197"/>
      <c r="O307" s="77"/>
      <c r="P307" s="226"/>
      <c r="Q307" s="227"/>
      <c r="R307" s="197"/>
    </row>
    <row r="308">
      <c r="A308" s="231"/>
      <c r="B308" s="230"/>
      <c r="C308" s="83"/>
      <c r="D308" s="83"/>
      <c r="E308" s="232"/>
      <c r="F308" s="197"/>
      <c r="G308" s="197"/>
      <c r="H308" s="197"/>
      <c r="I308" s="197"/>
      <c r="J308" s="197"/>
      <c r="K308" s="197"/>
      <c r="L308" s="224"/>
      <c r="M308" s="225"/>
      <c r="N308" s="197"/>
      <c r="O308" s="77"/>
      <c r="P308" s="226"/>
      <c r="Q308" s="227"/>
      <c r="R308" s="197"/>
    </row>
    <row r="309">
      <c r="A309" s="231"/>
      <c r="B309" s="230"/>
      <c r="C309" s="83"/>
      <c r="D309" s="83"/>
      <c r="E309" s="232"/>
      <c r="F309" s="197"/>
      <c r="G309" s="197"/>
      <c r="H309" s="197"/>
      <c r="I309" s="197"/>
      <c r="J309" s="197"/>
      <c r="K309" s="197"/>
      <c r="L309" s="224"/>
      <c r="M309" s="225"/>
      <c r="N309" s="197"/>
      <c r="O309" s="77"/>
      <c r="P309" s="226"/>
      <c r="Q309" s="227"/>
      <c r="R309" s="197"/>
    </row>
    <row r="310">
      <c r="A310" s="231"/>
      <c r="B310" s="230"/>
      <c r="C310" s="83"/>
      <c r="D310" s="83"/>
      <c r="E310" s="232"/>
      <c r="F310" s="197"/>
      <c r="G310" s="197"/>
      <c r="H310" s="197"/>
      <c r="I310" s="197"/>
      <c r="J310" s="197"/>
      <c r="K310" s="197"/>
      <c r="L310" s="224"/>
      <c r="M310" s="225"/>
      <c r="N310" s="197"/>
      <c r="O310" s="77"/>
      <c r="P310" s="226"/>
      <c r="Q310" s="227"/>
      <c r="R310" s="197"/>
    </row>
    <row r="311">
      <c r="A311" s="231"/>
      <c r="B311" s="230"/>
      <c r="C311" s="83"/>
      <c r="D311" s="83"/>
      <c r="E311" s="232"/>
      <c r="F311" s="197"/>
      <c r="G311" s="197"/>
      <c r="H311" s="197"/>
      <c r="I311" s="197"/>
      <c r="J311" s="197"/>
      <c r="K311" s="197"/>
      <c r="L311" s="224"/>
      <c r="M311" s="225"/>
      <c r="N311" s="197"/>
      <c r="O311" s="77"/>
      <c r="P311" s="226"/>
      <c r="Q311" s="227"/>
      <c r="R311" s="197"/>
    </row>
    <row r="312">
      <c r="A312" s="231"/>
      <c r="B312" s="230"/>
      <c r="C312" s="83"/>
      <c r="D312" s="83"/>
      <c r="E312" s="232"/>
      <c r="F312" s="197"/>
      <c r="G312" s="197"/>
      <c r="H312" s="197"/>
      <c r="I312" s="197"/>
      <c r="J312" s="197"/>
      <c r="K312" s="197"/>
      <c r="L312" s="224"/>
      <c r="M312" s="225"/>
      <c r="N312" s="197"/>
      <c r="O312" s="77"/>
      <c r="P312" s="226"/>
      <c r="Q312" s="227"/>
      <c r="R312" s="197"/>
    </row>
    <row r="313">
      <c r="A313" s="231"/>
      <c r="B313" s="230"/>
      <c r="C313" s="83"/>
      <c r="D313" s="83"/>
      <c r="E313" s="232"/>
      <c r="F313" s="197"/>
      <c r="G313" s="197"/>
      <c r="H313" s="197"/>
      <c r="I313" s="197"/>
      <c r="J313" s="197"/>
      <c r="K313" s="197"/>
      <c r="L313" s="224"/>
      <c r="M313" s="225"/>
      <c r="N313" s="197"/>
      <c r="O313" s="77"/>
      <c r="P313" s="226"/>
      <c r="Q313" s="227"/>
      <c r="R313" s="197"/>
    </row>
    <row r="314">
      <c r="A314" s="231"/>
      <c r="B314" s="230"/>
      <c r="C314" s="83"/>
      <c r="D314" s="83"/>
      <c r="E314" s="232"/>
      <c r="F314" s="197"/>
      <c r="G314" s="197"/>
      <c r="H314" s="197"/>
      <c r="I314" s="197"/>
      <c r="J314" s="197"/>
      <c r="K314" s="197"/>
      <c r="L314" s="224"/>
      <c r="M314" s="225"/>
      <c r="N314" s="197"/>
      <c r="O314" s="77"/>
      <c r="P314" s="226"/>
      <c r="Q314" s="227"/>
      <c r="R314" s="197"/>
    </row>
    <row r="315">
      <c r="A315" s="231"/>
      <c r="B315" s="230"/>
      <c r="C315" s="83"/>
      <c r="D315" s="83"/>
      <c r="E315" s="232"/>
      <c r="F315" s="197"/>
      <c r="G315" s="197"/>
      <c r="H315" s="197"/>
      <c r="I315" s="197"/>
      <c r="J315" s="197"/>
      <c r="K315" s="197"/>
      <c r="L315" s="224"/>
      <c r="M315" s="225"/>
      <c r="N315" s="197"/>
      <c r="O315" s="77"/>
      <c r="P315" s="226"/>
      <c r="Q315" s="227"/>
      <c r="R315" s="197"/>
    </row>
    <row r="316">
      <c r="A316" s="231"/>
      <c r="B316" s="230"/>
      <c r="C316" s="83"/>
      <c r="D316" s="83"/>
      <c r="E316" s="232"/>
      <c r="F316" s="197"/>
      <c r="G316" s="197"/>
      <c r="H316" s="197"/>
      <c r="I316" s="197"/>
      <c r="J316" s="197"/>
      <c r="K316" s="197"/>
      <c r="L316" s="224"/>
      <c r="M316" s="225"/>
      <c r="N316" s="197"/>
      <c r="O316" s="77"/>
      <c r="P316" s="226"/>
      <c r="Q316" s="227"/>
      <c r="R316" s="197"/>
    </row>
    <row r="317">
      <c r="A317" s="231"/>
      <c r="B317" s="230"/>
      <c r="C317" s="83"/>
      <c r="D317" s="83"/>
      <c r="E317" s="232"/>
      <c r="F317" s="197"/>
      <c r="G317" s="197"/>
      <c r="H317" s="197"/>
      <c r="I317" s="197"/>
      <c r="J317" s="197"/>
      <c r="K317" s="197"/>
      <c r="L317" s="224"/>
      <c r="M317" s="225"/>
      <c r="N317" s="197"/>
      <c r="O317" s="77"/>
      <c r="P317" s="226"/>
      <c r="Q317" s="227"/>
      <c r="R317" s="197"/>
    </row>
    <row r="318">
      <c r="A318" s="231"/>
      <c r="B318" s="230"/>
      <c r="C318" s="83"/>
      <c r="D318" s="83"/>
      <c r="E318" s="232"/>
      <c r="F318" s="197"/>
      <c r="G318" s="197"/>
      <c r="H318" s="197"/>
      <c r="I318" s="197"/>
      <c r="J318" s="197"/>
      <c r="K318" s="197"/>
      <c r="L318" s="224"/>
      <c r="M318" s="225"/>
      <c r="N318" s="197"/>
      <c r="O318" s="77"/>
      <c r="P318" s="226"/>
      <c r="Q318" s="227"/>
      <c r="R318" s="197"/>
    </row>
    <row r="319">
      <c r="A319" s="231"/>
      <c r="B319" s="230"/>
      <c r="C319" s="83"/>
      <c r="D319" s="83"/>
      <c r="E319" s="232"/>
      <c r="F319" s="197"/>
      <c r="G319" s="197"/>
      <c r="H319" s="197"/>
      <c r="I319" s="197"/>
      <c r="J319" s="197"/>
      <c r="K319" s="197"/>
      <c r="L319" s="224"/>
      <c r="M319" s="225"/>
      <c r="N319" s="197"/>
      <c r="O319" s="77"/>
      <c r="P319" s="226"/>
      <c r="Q319" s="227"/>
      <c r="R319" s="197"/>
    </row>
    <row r="320">
      <c r="A320" s="231"/>
      <c r="B320" s="230"/>
      <c r="C320" s="83"/>
      <c r="D320" s="83"/>
      <c r="E320" s="232"/>
      <c r="F320" s="197"/>
      <c r="G320" s="197"/>
      <c r="H320" s="197"/>
      <c r="I320" s="197"/>
      <c r="J320" s="197"/>
      <c r="K320" s="197"/>
      <c r="L320" s="224"/>
      <c r="M320" s="225"/>
      <c r="N320" s="197"/>
      <c r="O320" s="77"/>
      <c r="P320" s="226"/>
      <c r="Q320" s="227"/>
      <c r="R320" s="197"/>
    </row>
    <row r="321">
      <c r="A321" s="231"/>
      <c r="B321" s="230"/>
      <c r="C321" s="83"/>
      <c r="D321" s="83"/>
      <c r="E321" s="232"/>
      <c r="F321" s="197"/>
      <c r="G321" s="197"/>
      <c r="H321" s="197"/>
      <c r="I321" s="197"/>
      <c r="J321" s="197"/>
      <c r="K321" s="197"/>
      <c r="L321" s="224"/>
      <c r="M321" s="225"/>
      <c r="N321" s="197"/>
      <c r="O321" s="77"/>
      <c r="P321" s="226"/>
      <c r="Q321" s="227"/>
      <c r="R321" s="197"/>
    </row>
    <row r="322">
      <c r="A322" s="231"/>
      <c r="B322" s="230"/>
      <c r="C322" s="83"/>
      <c r="D322" s="83"/>
      <c r="E322" s="232"/>
      <c r="F322" s="197"/>
      <c r="G322" s="197"/>
      <c r="H322" s="197"/>
      <c r="I322" s="197"/>
      <c r="J322" s="197"/>
      <c r="K322" s="197"/>
      <c r="L322" s="224"/>
      <c r="M322" s="225"/>
      <c r="N322" s="197"/>
      <c r="O322" s="77"/>
      <c r="P322" s="226"/>
      <c r="Q322" s="227"/>
      <c r="R322" s="197"/>
    </row>
    <row r="323">
      <c r="A323" s="231"/>
      <c r="B323" s="230"/>
      <c r="C323" s="83"/>
      <c r="D323" s="83"/>
      <c r="E323" s="232"/>
      <c r="F323" s="197"/>
      <c r="G323" s="197"/>
      <c r="H323" s="197"/>
      <c r="I323" s="197"/>
      <c r="J323" s="197"/>
      <c r="K323" s="197"/>
      <c r="L323" s="224"/>
      <c r="M323" s="225"/>
      <c r="N323" s="197"/>
      <c r="O323" s="77"/>
      <c r="P323" s="226"/>
      <c r="Q323" s="227"/>
      <c r="R323" s="197"/>
    </row>
    <row r="324">
      <c r="A324" s="231"/>
      <c r="B324" s="230"/>
      <c r="C324" s="83"/>
      <c r="D324" s="83"/>
      <c r="E324" s="232"/>
      <c r="F324" s="197"/>
      <c r="G324" s="197"/>
      <c r="H324" s="197"/>
      <c r="I324" s="197"/>
      <c r="J324" s="197"/>
      <c r="K324" s="197"/>
      <c r="L324" s="224"/>
      <c r="M324" s="225"/>
      <c r="N324" s="197"/>
      <c r="O324" s="77"/>
      <c r="P324" s="226"/>
      <c r="Q324" s="227"/>
      <c r="R324" s="197"/>
    </row>
    <row r="325">
      <c r="A325" s="231"/>
      <c r="B325" s="230"/>
      <c r="C325" s="83"/>
      <c r="D325" s="83"/>
      <c r="E325" s="232"/>
      <c r="F325" s="197"/>
      <c r="G325" s="197"/>
      <c r="H325" s="197"/>
      <c r="I325" s="197"/>
      <c r="J325" s="197"/>
      <c r="K325" s="197"/>
      <c r="L325" s="224"/>
      <c r="M325" s="225"/>
      <c r="N325" s="197"/>
      <c r="O325" s="77"/>
      <c r="P325" s="226"/>
      <c r="Q325" s="227"/>
      <c r="R325" s="197"/>
    </row>
    <row r="326">
      <c r="A326" s="231"/>
      <c r="B326" s="230"/>
      <c r="C326" s="83"/>
      <c r="D326" s="83"/>
      <c r="E326" s="232"/>
      <c r="F326" s="197"/>
      <c r="G326" s="197"/>
      <c r="H326" s="197"/>
      <c r="I326" s="197"/>
      <c r="J326" s="197"/>
      <c r="K326" s="197"/>
      <c r="L326" s="224"/>
      <c r="M326" s="225"/>
      <c r="N326" s="197"/>
      <c r="O326" s="77"/>
      <c r="P326" s="226"/>
      <c r="Q326" s="227"/>
      <c r="R326" s="197"/>
    </row>
    <row r="327">
      <c r="A327" s="231"/>
      <c r="B327" s="230"/>
      <c r="C327" s="83"/>
      <c r="D327" s="83"/>
      <c r="E327" s="232"/>
      <c r="F327" s="197"/>
      <c r="G327" s="197"/>
      <c r="H327" s="197"/>
      <c r="I327" s="197"/>
      <c r="J327" s="197"/>
      <c r="K327" s="197"/>
      <c r="L327" s="224"/>
      <c r="M327" s="225"/>
      <c r="N327" s="197"/>
      <c r="O327" s="77"/>
      <c r="P327" s="226"/>
      <c r="Q327" s="227"/>
      <c r="R327" s="197"/>
    </row>
    <row r="328">
      <c r="A328" s="231"/>
      <c r="B328" s="230"/>
      <c r="C328" s="83"/>
      <c r="D328" s="83"/>
      <c r="E328" s="232"/>
      <c r="F328" s="197"/>
      <c r="G328" s="197"/>
      <c r="H328" s="197"/>
      <c r="I328" s="197"/>
      <c r="J328" s="197"/>
      <c r="K328" s="197"/>
      <c r="L328" s="224"/>
      <c r="M328" s="225"/>
      <c r="N328" s="197"/>
      <c r="O328" s="77"/>
      <c r="P328" s="226"/>
      <c r="Q328" s="227"/>
      <c r="R328" s="197"/>
    </row>
    <row r="329">
      <c r="A329" s="231"/>
      <c r="B329" s="230"/>
      <c r="C329" s="83"/>
      <c r="D329" s="83"/>
      <c r="E329" s="232"/>
      <c r="F329" s="197"/>
      <c r="G329" s="197"/>
      <c r="H329" s="197"/>
      <c r="I329" s="197"/>
      <c r="J329" s="197"/>
      <c r="K329" s="197"/>
      <c r="L329" s="224"/>
      <c r="M329" s="225"/>
      <c r="N329" s="197"/>
      <c r="O329" s="77"/>
      <c r="P329" s="226"/>
      <c r="Q329" s="227"/>
      <c r="R329" s="197"/>
    </row>
    <row r="330">
      <c r="A330" s="231"/>
      <c r="B330" s="230"/>
      <c r="C330" s="83"/>
      <c r="D330" s="83"/>
      <c r="E330" s="232"/>
      <c r="F330" s="197"/>
      <c r="G330" s="197"/>
      <c r="H330" s="197"/>
      <c r="I330" s="197"/>
      <c r="J330" s="197"/>
      <c r="K330" s="197"/>
      <c r="L330" s="224"/>
      <c r="M330" s="225"/>
      <c r="N330" s="197"/>
      <c r="O330" s="77"/>
      <c r="P330" s="226"/>
      <c r="Q330" s="227"/>
      <c r="R330" s="197"/>
    </row>
    <row r="331">
      <c r="A331" s="231"/>
      <c r="B331" s="230"/>
      <c r="C331" s="83"/>
      <c r="D331" s="83"/>
      <c r="E331" s="232"/>
      <c r="F331" s="197"/>
      <c r="G331" s="197"/>
      <c r="H331" s="197"/>
      <c r="I331" s="197"/>
      <c r="J331" s="197"/>
      <c r="K331" s="197"/>
      <c r="L331" s="224"/>
      <c r="M331" s="225"/>
      <c r="N331" s="197"/>
      <c r="O331" s="77"/>
      <c r="P331" s="226"/>
      <c r="Q331" s="227"/>
      <c r="R331" s="197"/>
    </row>
    <row r="332">
      <c r="A332" s="231"/>
      <c r="B332" s="230"/>
      <c r="C332" s="83"/>
      <c r="D332" s="83"/>
      <c r="E332" s="232"/>
      <c r="F332" s="197"/>
      <c r="G332" s="197"/>
      <c r="H332" s="197"/>
      <c r="I332" s="197"/>
      <c r="J332" s="197"/>
      <c r="K332" s="197"/>
      <c r="L332" s="224"/>
      <c r="M332" s="225"/>
      <c r="N332" s="197"/>
      <c r="O332" s="77"/>
      <c r="P332" s="226"/>
      <c r="Q332" s="227"/>
      <c r="R332" s="197"/>
    </row>
    <row r="333">
      <c r="A333" s="231"/>
      <c r="B333" s="230"/>
      <c r="C333" s="83"/>
      <c r="D333" s="83"/>
      <c r="E333" s="232"/>
      <c r="F333" s="197"/>
      <c r="G333" s="197"/>
      <c r="H333" s="197"/>
      <c r="I333" s="197"/>
      <c r="J333" s="197"/>
      <c r="K333" s="197"/>
      <c r="L333" s="224"/>
      <c r="M333" s="225"/>
      <c r="N333" s="197"/>
      <c r="O333" s="77"/>
      <c r="P333" s="226"/>
      <c r="Q333" s="227"/>
      <c r="R333" s="197"/>
    </row>
    <row r="334">
      <c r="A334" s="231"/>
      <c r="B334" s="230"/>
      <c r="C334" s="83"/>
      <c r="D334" s="83"/>
      <c r="E334" s="232"/>
      <c r="F334" s="197"/>
      <c r="G334" s="197"/>
      <c r="H334" s="197"/>
      <c r="I334" s="197"/>
      <c r="J334" s="197"/>
      <c r="K334" s="197"/>
      <c r="L334" s="224"/>
      <c r="M334" s="225"/>
      <c r="N334" s="197"/>
      <c r="O334" s="77"/>
      <c r="P334" s="226"/>
      <c r="Q334" s="227"/>
      <c r="R334" s="197"/>
    </row>
    <row r="335">
      <c r="A335" s="231"/>
      <c r="B335" s="230"/>
      <c r="C335" s="83"/>
      <c r="D335" s="83"/>
      <c r="E335" s="232"/>
      <c r="F335" s="197"/>
      <c r="G335" s="197"/>
      <c r="H335" s="197"/>
      <c r="I335" s="197"/>
      <c r="J335" s="197"/>
      <c r="K335" s="197"/>
      <c r="L335" s="224"/>
      <c r="M335" s="225"/>
      <c r="N335" s="197"/>
      <c r="O335" s="77"/>
      <c r="P335" s="226"/>
      <c r="Q335" s="227"/>
      <c r="R335" s="197"/>
    </row>
    <row r="336">
      <c r="A336" s="231"/>
      <c r="B336" s="230"/>
      <c r="C336" s="83"/>
      <c r="D336" s="83"/>
      <c r="E336" s="232"/>
      <c r="F336" s="197"/>
      <c r="G336" s="197"/>
      <c r="H336" s="197"/>
      <c r="I336" s="197"/>
      <c r="J336" s="197"/>
      <c r="K336" s="197"/>
      <c r="L336" s="224"/>
      <c r="M336" s="225"/>
      <c r="N336" s="197"/>
      <c r="O336" s="77"/>
      <c r="P336" s="226"/>
      <c r="Q336" s="227"/>
      <c r="R336" s="197"/>
    </row>
    <row r="337">
      <c r="A337" s="231"/>
      <c r="B337" s="230"/>
      <c r="C337" s="83"/>
      <c r="D337" s="83"/>
      <c r="E337" s="232"/>
      <c r="F337" s="197"/>
      <c r="G337" s="197"/>
      <c r="H337" s="197"/>
      <c r="I337" s="197"/>
      <c r="J337" s="197"/>
      <c r="K337" s="197"/>
      <c r="L337" s="224"/>
      <c r="M337" s="225"/>
      <c r="N337" s="197"/>
      <c r="O337" s="77"/>
      <c r="P337" s="226"/>
      <c r="Q337" s="227"/>
      <c r="R337" s="197"/>
    </row>
    <row r="338">
      <c r="A338" s="231"/>
      <c r="B338" s="230"/>
      <c r="C338" s="83"/>
      <c r="D338" s="83"/>
      <c r="E338" s="232"/>
      <c r="F338" s="197"/>
      <c r="G338" s="197"/>
      <c r="H338" s="197"/>
      <c r="I338" s="197"/>
      <c r="J338" s="197"/>
      <c r="K338" s="197"/>
      <c r="L338" s="224"/>
      <c r="M338" s="225"/>
      <c r="N338" s="197"/>
      <c r="O338" s="77"/>
      <c r="P338" s="226"/>
      <c r="Q338" s="227"/>
      <c r="R338" s="197"/>
    </row>
    <row r="339">
      <c r="A339" s="231"/>
      <c r="B339" s="230"/>
      <c r="C339" s="83"/>
      <c r="D339" s="83"/>
      <c r="E339" s="232"/>
      <c r="F339" s="197"/>
      <c r="G339" s="197"/>
      <c r="H339" s="197"/>
      <c r="I339" s="197"/>
      <c r="J339" s="197"/>
      <c r="K339" s="197"/>
      <c r="L339" s="224"/>
      <c r="M339" s="225"/>
      <c r="N339" s="197"/>
      <c r="O339" s="77"/>
      <c r="P339" s="226"/>
      <c r="Q339" s="227"/>
      <c r="R339" s="197"/>
    </row>
    <row r="340">
      <c r="A340" s="233"/>
      <c r="B340" s="234"/>
      <c r="C340" s="103"/>
      <c r="D340" s="103"/>
      <c r="E340" s="232"/>
      <c r="F340" s="197"/>
      <c r="G340" s="197"/>
      <c r="H340" s="197"/>
      <c r="I340" s="197"/>
      <c r="J340" s="197"/>
      <c r="K340" s="197"/>
      <c r="L340" s="224"/>
      <c r="M340" s="225"/>
      <c r="N340" s="197"/>
      <c r="O340" s="77"/>
      <c r="P340" s="226"/>
      <c r="Q340" s="227"/>
      <c r="R340" s="197"/>
    </row>
    <row r="341">
      <c r="A341" s="233"/>
      <c r="B341" s="234"/>
      <c r="C341" s="103"/>
      <c r="D341" s="103"/>
      <c r="E341" s="232"/>
      <c r="F341" s="197"/>
      <c r="G341" s="197"/>
      <c r="H341" s="197"/>
      <c r="I341" s="197"/>
      <c r="J341" s="197"/>
      <c r="K341" s="197"/>
      <c r="L341" s="224"/>
      <c r="M341" s="225"/>
      <c r="N341" s="197"/>
      <c r="O341" s="77"/>
      <c r="P341" s="226"/>
      <c r="Q341" s="227"/>
      <c r="R341" s="197"/>
    </row>
    <row r="342">
      <c r="A342" s="233"/>
      <c r="B342" s="234"/>
      <c r="C342" s="103"/>
      <c r="D342" s="103"/>
      <c r="E342" s="232"/>
      <c r="F342" s="197"/>
      <c r="G342" s="197"/>
      <c r="H342" s="197"/>
      <c r="I342" s="197"/>
      <c r="J342" s="197"/>
      <c r="K342" s="197"/>
      <c r="L342" s="224"/>
      <c r="M342" s="225"/>
      <c r="N342" s="197"/>
      <c r="O342" s="77"/>
      <c r="P342" s="226"/>
      <c r="Q342" s="227"/>
      <c r="R342" s="197"/>
    </row>
    <row r="343">
      <c r="A343" s="233"/>
      <c r="B343" s="234"/>
      <c r="C343" s="103"/>
      <c r="D343" s="103"/>
      <c r="E343" s="232"/>
      <c r="F343" s="197"/>
      <c r="G343" s="197"/>
      <c r="H343" s="197"/>
      <c r="I343" s="197"/>
      <c r="J343" s="197"/>
      <c r="K343" s="197"/>
      <c r="L343" s="224"/>
      <c r="M343" s="225"/>
      <c r="N343" s="197"/>
      <c r="O343" s="77"/>
      <c r="P343" s="226"/>
      <c r="Q343" s="227"/>
      <c r="R343" s="197"/>
    </row>
    <row r="344">
      <c r="A344" s="233"/>
      <c r="B344" s="234"/>
      <c r="C344" s="103"/>
      <c r="D344" s="103"/>
      <c r="E344" s="232"/>
      <c r="F344" s="197"/>
      <c r="G344" s="197"/>
      <c r="H344" s="197"/>
      <c r="I344" s="197"/>
      <c r="J344" s="197"/>
      <c r="K344" s="197"/>
      <c r="L344" s="224"/>
      <c r="M344" s="225"/>
      <c r="N344" s="197"/>
      <c r="O344" s="77"/>
      <c r="P344" s="226"/>
      <c r="Q344" s="227"/>
      <c r="R344" s="197"/>
    </row>
    <row r="345">
      <c r="A345" s="233"/>
      <c r="B345" s="234"/>
      <c r="C345" s="103"/>
      <c r="D345" s="103"/>
      <c r="E345" s="232"/>
      <c r="F345" s="197"/>
      <c r="G345" s="197"/>
      <c r="H345" s="197"/>
      <c r="I345" s="197"/>
      <c r="J345" s="197"/>
      <c r="K345" s="197"/>
      <c r="L345" s="224"/>
      <c r="M345" s="225"/>
      <c r="N345" s="197"/>
      <c r="O345" s="77"/>
      <c r="P345" s="226"/>
      <c r="Q345" s="227"/>
      <c r="R345" s="197"/>
    </row>
    <row r="346">
      <c r="A346" s="233"/>
      <c r="B346" s="234"/>
      <c r="C346" s="103"/>
      <c r="D346" s="103"/>
      <c r="E346" s="232"/>
      <c r="F346" s="197"/>
      <c r="G346" s="197"/>
      <c r="H346" s="197"/>
      <c r="I346" s="197"/>
      <c r="J346" s="197"/>
      <c r="K346" s="197"/>
      <c r="L346" s="224"/>
      <c r="M346" s="225"/>
      <c r="N346" s="197"/>
      <c r="O346" s="77"/>
      <c r="P346" s="226"/>
      <c r="Q346" s="227"/>
      <c r="R346" s="197"/>
    </row>
    <row r="347">
      <c r="A347" s="233"/>
      <c r="B347" s="234"/>
      <c r="C347" s="103"/>
      <c r="D347" s="103"/>
      <c r="E347" s="232"/>
      <c r="F347" s="197"/>
      <c r="G347" s="197"/>
      <c r="H347" s="197"/>
      <c r="I347" s="197"/>
      <c r="J347" s="197"/>
      <c r="K347" s="197"/>
      <c r="L347" s="224"/>
      <c r="M347" s="225"/>
      <c r="N347" s="197"/>
      <c r="O347" s="77"/>
      <c r="P347" s="226"/>
      <c r="Q347" s="227"/>
      <c r="R347" s="197"/>
    </row>
    <row r="348">
      <c r="A348" s="233"/>
      <c r="B348" s="234"/>
      <c r="C348" s="103"/>
      <c r="D348" s="103"/>
      <c r="E348" s="232"/>
      <c r="F348" s="197"/>
      <c r="G348" s="197"/>
      <c r="H348" s="197"/>
      <c r="I348" s="197"/>
      <c r="J348" s="197"/>
      <c r="K348" s="197"/>
      <c r="L348" s="224"/>
      <c r="M348" s="225"/>
      <c r="N348" s="197"/>
      <c r="O348" s="77"/>
      <c r="P348" s="226"/>
      <c r="Q348" s="227"/>
      <c r="R348" s="197"/>
    </row>
    <row r="349">
      <c r="A349" s="233"/>
      <c r="B349" s="234"/>
      <c r="C349" s="103"/>
      <c r="D349" s="103"/>
      <c r="E349" s="232"/>
      <c r="F349" s="197"/>
      <c r="G349" s="197"/>
      <c r="H349" s="197"/>
      <c r="I349" s="197"/>
      <c r="J349" s="197"/>
      <c r="K349" s="197"/>
      <c r="L349" s="224"/>
      <c r="M349" s="225"/>
      <c r="N349" s="197"/>
      <c r="O349" s="77"/>
      <c r="P349" s="226"/>
      <c r="Q349" s="227"/>
      <c r="R349" s="197"/>
    </row>
    <row r="350">
      <c r="A350" s="233"/>
      <c r="B350" s="234"/>
      <c r="C350" s="103"/>
      <c r="D350" s="103"/>
      <c r="E350" s="232"/>
      <c r="F350" s="197"/>
      <c r="G350" s="197"/>
      <c r="H350" s="197"/>
      <c r="I350" s="197"/>
      <c r="J350" s="197"/>
      <c r="K350" s="197"/>
      <c r="L350" s="224"/>
      <c r="M350" s="225"/>
      <c r="N350" s="197"/>
      <c r="O350" s="77"/>
      <c r="P350" s="226"/>
      <c r="Q350" s="227"/>
      <c r="R350" s="197"/>
    </row>
    <row r="351">
      <c r="A351" s="233"/>
      <c r="B351" s="234"/>
      <c r="C351" s="103"/>
      <c r="D351" s="103"/>
      <c r="E351" s="232"/>
      <c r="F351" s="197"/>
      <c r="G351" s="197"/>
      <c r="H351" s="197"/>
      <c r="I351" s="197"/>
      <c r="J351" s="197"/>
      <c r="K351" s="197"/>
      <c r="L351" s="224"/>
      <c r="M351" s="225"/>
      <c r="N351" s="197"/>
      <c r="O351" s="77"/>
      <c r="P351" s="226"/>
      <c r="Q351" s="227"/>
      <c r="R351" s="197"/>
    </row>
    <row r="352">
      <c r="A352" s="233"/>
      <c r="B352" s="234"/>
      <c r="C352" s="103"/>
      <c r="D352" s="103"/>
      <c r="E352" s="232"/>
      <c r="F352" s="197"/>
      <c r="G352" s="197"/>
      <c r="H352" s="197"/>
      <c r="I352" s="197"/>
      <c r="J352" s="197"/>
      <c r="K352" s="197"/>
      <c r="L352" s="224"/>
      <c r="M352" s="225"/>
      <c r="N352" s="197"/>
      <c r="O352" s="77"/>
      <c r="P352" s="226"/>
      <c r="Q352" s="227"/>
      <c r="R352" s="197"/>
    </row>
    <row r="353">
      <c r="A353" s="233"/>
      <c r="B353" s="234"/>
      <c r="C353" s="103"/>
      <c r="D353" s="103"/>
      <c r="E353" s="232"/>
      <c r="F353" s="197"/>
      <c r="G353" s="197"/>
      <c r="H353" s="197"/>
      <c r="I353" s="197"/>
      <c r="J353" s="197"/>
      <c r="K353" s="197"/>
      <c r="L353" s="224"/>
      <c r="M353" s="225"/>
      <c r="N353" s="197"/>
      <c r="O353" s="77"/>
      <c r="P353" s="226"/>
      <c r="Q353" s="227"/>
      <c r="R353" s="197"/>
    </row>
    <row r="354">
      <c r="A354" s="233"/>
      <c r="B354" s="234"/>
      <c r="C354" s="103"/>
      <c r="D354" s="103"/>
      <c r="E354" s="232"/>
      <c r="F354" s="197"/>
      <c r="G354" s="197"/>
      <c r="H354" s="197"/>
      <c r="I354" s="197"/>
      <c r="J354" s="197"/>
      <c r="K354" s="197"/>
      <c r="L354" s="224"/>
      <c r="M354" s="225"/>
      <c r="N354" s="197"/>
      <c r="O354" s="77"/>
      <c r="P354" s="226"/>
      <c r="Q354" s="227"/>
      <c r="R354" s="197"/>
    </row>
    <row r="355">
      <c r="A355" s="233"/>
      <c r="B355" s="234"/>
      <c r="C355" s="103"/>
      <c r="D355" s="103"/>
      <c r="E355" s="232"/>
      <c r="F355" s="197"/>
      <c r="G355" s="197"/>
      <c r="H355" s="197"/>
      <c r="I355" s="197"/>
      <c r="J355" s="197"/>
      <c r="K355" s="197"/>
      <c r="L355" s="224"/>
      <c r="M355" s="225"/>
      <c r="N355" s="197"/>
      <c r="O355" s="77"/>
      <c r="P355" s="226"/>
      <c r="Q355" s="227"/>
      <c r="R355" s="197"/>
    </row>
    <row r="356">
      <c r="A356" s="233"/>
      <c r="B356" s="234"/>
      <c r="C356" s="103"/>
      <c r="D356" s="103"/>
      <c r="E356" s="232"/>
      <c r="F356" s="197"/>
      <c r="G356" s="197"/>
      <c r="H356" s="197"/>
      <c r="I356" s="197"/>
      <c r="J356" s="197"/>
      <c r="K356" s="197"/>
      <c r="L356" s="224"/>
      <c r="M356" s="225"/>
      <c r="N356" s="197"/>
      <c r="O356" s="77"/>
      <c r="P356" s="226"/>
      <c r="Q356" s="227"/>
      <c r="R356" s="197"/>
    </row>
    <row r="357">
      <c r="A357" s="233"/>
      <c r="B357" s="234"/>
      <c r="C357" s="103"/>
      <c r="D357" s="103"/>
      <c r="E357" s="232"/>
      <c r="F357" s="197"/>
      <c r="G357" s="197"/>
      <c r="H357" s="197"/>
      <c r="I357" s="197"/>
      <c r="J357" s="197"/>
      <c r="K357" s="197"/>
      <c r="L357" s="224"/>
      <c r="M357" s="225"/>
      <c r="N357" s="197"/>
      <c r="O357" s="77"/>
      <c r="P357" s="226"/>
      <c r="Q357" s="227"/>
      <c r="R357" s="197"/>
    </row>
    <row r="358">
      <c r="A358" s="233"/>
      <c r="B358" s="234"/>
      <c r="C358" s="103"/>
      <c r="D358" s="103"/>
      <c r="E358" s="232"/>
      <c r="F358" s="197"/>
      <c r="G358" s="197"/>
      <c r="H358" s="197"/>
      <c r="I358" s="197"/>
      <c r="J358" s="197"/>
      <c r="K358" s="197"/>
      <c r="L358" s="224"/>
      <c r="M358" s="225"/>
      <c r="N358" s="197"/>
      <c r="O358" s="77"/>
      <c r="P358" s="226"/>
      <c r="Q358" s="227"/>
      <c r="R358" s="197"/>
    </row>
    <row r="359">
      <c r="A359" s="233"/>
      <c r="B359" s="234"/>
      <c r="C359" s="103"/>
      <c r="D359" s="103"/>
      <c r="E359" s="232"/>
      <c r="F359" s="197"/>
      <c r="G359" s="197"/>
      <c r="H359" s="197"/>
      <c r="I359" s="197"/>
      <c r="J359" s="197"/>
      <c r="K359" s="197"/>
      <c r="L359" s="224"/>
      <c r="M359" s="225"/>
      <c r="N359" s="197"/>
      <c r="O359" s="77"/>
      <c r="P359" s="226"/>
      <c r="Q359" s="227"/>
      <c r="R359" s="197"/>
    </row>
    <row r="360">
      <c r="A360" s="233"/>
      <c r="B360" s="234"/>
      <c r="C360" s="103"/>
      <c r="D360" s="103"/>
      <c r="E360" s="232"/>
      <c r="F360" s="197"/>
      <c r="G360" s="197"/>
      <c r="H360" s="197"/>
      <c r="I360" s="197"/>
      <c r="J360" s="197"/>
      <c r="K360" s="197"/>
      <c r="L360" s="224"/>
      <c r="M360" s="225"/>
      <c r="N360" s="197"/>
      <c r="O360" s="77"/>
      <c r="P360" s="226"/>
      <c r="Q360" s="227"/>
      <c r="R360" s="197"/>
    </row>
    <row r="361">
      <c r="A361" s="233"/>
      <c r="B361" s="234"/>
      <c r="C361" s="103"/>
      <c r="D361" s="103"/>
      <c r="E361" s="232"/>
      <c r="F361" s="197"/>
      <c r="G361" s="197"/>
      <c r="H361" s="197"/>
      <c r="I361" s="197"/>
      <c r="J361" s="197"/>
      <c r="K361" s="197"/>
      <c r="L361" s="224"/>
      <c r="M361" s="225"/>
      <c r="N361" s="197"/>
      <c r="O361" s="77"/>
      <c r="P361" s="226"/>
      <c r="Q361" s="227"/>
      <c r="R361" s="197"/>
    </row>
    <row r="362">
      <c r="A362" s="233"/>
      <c r="B362" s="234"/>
      <c r="C362" s="103"/>
      <c r="D362" s="103"/>
      <c r="E362" s="232"/>
      <c r="F362" s="197"/>
      <c r="G362" s="197"/>
      <c r="H362" s="197"/>
      <c r="I362" s="197"/>
      <c r="J362" s="197"/>
      <c r="K362" s="197"/>
      <c r="L362" s="224"/>
      <c r="M362" s="225"/>
      <c r="N362" s="197"/>
      <c r="O362" s="77"/>
      <c r="P362" s="226"/>
      <c r="Q362" s="227"/>
      <c r="R362" s="197"/>
    </row>
    <row r="363">
      <c r="A363" s="233"/>
      <c r="B363" s="234"/>
      <c r="C363" s="103"/>
      <c r="D363" s="103"/>
      <c r="E363" s="232"/>
      <c r="F363" s="197"/>
      <c r="G363" s="197"/>
      <c r="H363" s="197"/>
      <c r="I363" s="197"/>
      <c r="J363" s="197"/>
      <c r="K363" s="197"/>
      <c r="L363" s="224"/>
      <c r="M363" s="225"/>
      <c r="N363" s="197"/>
      <c r="O363" s="77"/>
      <c r="P363" s="226"/>
      <c r="Q363" s="227"/>
      <c r="R363" s="197"/>
    </row>
    <row r="364">
      <c r="A364" s="233"/>
      <c r="B364" s="234"/>
      <c r="C364" s="103"/>
      <c r="D364" s="103"/>
      <c r="E364" s="232"/>
      <c r="F364" s="197"/>
      <c r="G364" s="197"/>
      <c r="H364" s="197"/>
      <c r="I364" s="197"/>
      <c r="J364" s="197"/>
      <c r="K364" s="197"/>
      <c r="L364" s="224"/>
      <c r="M364" s="225"/>
      <c r="N364" s="197"/>
      <c r="O364" s="77"/>
      <c r="P364" s="226"/>
      <c r="Q364" s="227"/>
      <c r="R364" s="197"/>
    </row>
    <row r="365">
      <c r="A365" s="233"/>
      <c r="B365" s="234"/>
      <c r="C365" s="103"/>
      <c r="D365" s="103"/>
      <c r="E365" s="232"/>
      <c r="F365" s="197"/>
      <c r="G365" s="197"/>
      <c r="H365" s="197"/>
      <c r="I365" s="197"/>
      <c r="J365" s="197"/>
      <c r="K365" s="197"/>
      <c r="L365" s="224"/>
      <c r="M365" s="225"/>
      <c r="N365" s="197"/>
      <c r="O365" s="77"/>
      <c r="P365" s="226"/>
      <c r="Q365" s="227"/>
      <c r="R365" s="197"/>
    </row>
    <row r="366">
      <c r="A366" s="233"/>
      <c r="B366" s="234"/>
      <c r="C366" s="103"/>
      <c r="D366" s="103"/>
      <c r="E366" s="232"/>
      <c r="F366" s="197"/>
      <c r="G366" s="197"/>
      <c r="H366" s="197"/>
      <c r="I366" s="197"/>
      <c r="J366" s="197"/>
      <c r="K366" s="197"/>
      <c r="L366" s="224"/>
      <c r="M366" s="225"/>
      <c r="N366" s="197"/>
      <c r="O366" s="77"/>
      <c r="P366" s="226"/>
      <c r="Q366" s="227"/>
      <c r="R366" s="197"/>
    </row>
    <row r="367">
      <c r="A367" s="233"/>
      <c r="B367" s="234"/>
      <c r="C367" s="103"/>
      <c r="D367" s="103"/>
      <c r="E367" s="232"/>
      <c r="F367" s="197"/>
      <c r="G367" s="197"/>
      <c r="H367" s="197"/>
      <c r="I367" s="197"/>
      <c r="J367" s="197"/>
      <c r="K367" s="197"/>
      <c r="L367" s="224"/>
      <c r="M367" s="225"/>
      <c r="N367" s="197"/>
      <c r="O367" s="77"/>
      <c r="P367" s="226"/>
      <c r="Q367" s="227"/>
      <c r="R367" s="197"/>
    </row>
    <row r="368">
      <c r="A368" s="233"/>
      <c r="B368" s="234"/>
      <c r="C368" s="103"/>
      <c r="D368" s="103"/>
      <c r="E368" s="232"/>
      <c r="F368" s="197"/>
      <c r="G368" s="197"/>
      <c r="H368" s="197"/>
      <c r="I368" s="197"/>
      <c r="J368" s="197"/>
      <c r="K368" s="197"/>
      <c r="L368" s="224"/>
      <c r="M368" s="225"/>
      <c r="N368" s="197"/>
      <c r="O368" s="77"/>
      <c r="P368" s="226"/>
      <c r="Q368" s="227"/>
      <c r="R368" s="197"/>
    </row>
    <row r="369">
      <c r="A369" s="233"/>
      <c r="B369" s="234"/>
      <c r="C369" s="103"/>
      <c r="D369" s="103"/>
      <c r="E369" s="232"/>
      <c r="F369" s="197"/>
      <c r="G369" s="197"/>
      <c r="H369" s="197"/>
      <c r="I369" s="197"/>
      <c r="J369" s="197"/>
      <c r="K369" s="197"/>
      <c r="L369" s="224"/>
      <c r="M369" s="225"/>
      <c r="N369" s="197"/>
      <c r="O369" s="77"/>
      <c r="P369" s="226"/>
      <c r="Q369" s="227"/>
      <c r="R369" s="197"/>
    </row>
    <row r="370">
      <c r="A370" s="233"/>
      <c r="B370" s="234"/>
      <c r="C370" s="103"/>
      <c r="D370" s="103"/>
      <c r="E370" s="232"/>
      <c r="F370" s="197"/>
      <c r="G370" s="197"/>
      <c r="H370" s="197"/>
      <c r="I370" s="197"/>
      <c r="J370" s="197"/>
      <c r="K370" s="197"/>
      <c r="L370" s="224"/>
      <c r="M370" s="225"/>
      <c r="N370" s="197"/>
      <c r="O370" s="77"/>
      <c r="P370" s="226"/>
      <c r="Q370" s="227"/>
      <c r="R370" s="197"/>
    </row>
    <row r="371">
      <c r="A371" s="233"/>
      <c r="B371" s="234"/>
      <c r="C371" s="103"/>
      <c r="D371" s="103"/>
      <c r="E371" s="232"/>
      <c r="F371" s="197"/>
      <c r="G371" s="197"/>
      <c r="H371" s="197"/>
      <c r="I371" s="197"/>
      <c r="J371" s="197"/>
      <c r="K371" s="197"/>
      <c r="L371" s="224"/>
      <c r="M371" s="225"/>
      <c r="N371" s="197"/>
      <c r="O371" s="77"/>
      <c r="P371" s="226"/>
      <c r="Q371" s="227"/>
      <c r="R371" s="197"/>
    </row>
    <row r="372">
      <c r="A372" s="233"/>
      <c r="B372" s="234"/>
      <c r="C372" s="103"/>
      <c r="D372" s="103"/>
      <c r="E372" s="232"/>
      <c r="F372" s="197"/>
      <c r="G372" s="197"/>
      <c r="H372" s="197"/>
      <c r="I372" s="197"/>
      <c r="J372" s="197"/>
      <c r="K372" s="197"/>
      <c r="L372" s="224"/>
      <c r="M372" s="225"/>
      <c r="N372" s="197"/>
      <c r="O372" s="77"/>
      <c r="P372" s="226"/>
      <c r="Q372" s="227"/>
      <c r="R372" s="197"/>
    </row>
    <row r="373">
      <c r="A373" s="233"/>
      <c r="B373" s="234"/>
      <c r="C373" s="103"/>
      <c r="D373" s="103"/>
      <c r="E373" s="232"/>
      <c r="F373" s="197"/>
      <c r="G373" s="197"/>
      <c r="H373" s="197"/>
      <c r="I373" s="197"/>
      <c r="J373" s="197"/>
      <c r="K373" s="197"/>
      <c r="L373" s="224"/>
      <c r="M373" s="225"/>
      <c r="N373" s="197"/>
      <c r="O373" s="77"/>
      <c r="P373" s="226"/>
      <c r="Q373" s="227"/>
      <c r="R373" s="197"/>
    </row>
    <row r="374">
      <c r="A374" s="233"/>
      <c r="B374" s="234"/>
      <c r="C374" s="103"/>
      <c r="D374" s="103"/>
      <c r="E374" s="232"/>
      <c r="F374" s="197"/>
      <c r="G374" s="197"/>
      <c r="H374" s="197"/>
      <c r="I374" s="197"/>
      <c r="J374" s="197"/>
      <c r="K374" s="197"/>
      <c r="L374" s="224"/>
      <c r="M374" s="225"/>
      <c r="N374" s="197"/>
      <c r="O374" s="77"/>
      <c r="P374" s="226"/>
      <c r="Q374" s="227"/>
      <c r="R374" s="197"/>
    </row>
    <row r="375">
      <c r="A375" s="233"/>
      <c r="B375" s="234"/>
      <c r="C375" s="103"/>
      <c r="D375" s="103"/>
      <c r="E375" s="232"/>
      <c r="F375" s="197"/>
      <c r="G375" s="197"/>
      <c r="H375" s="197"/>
      <c r="I375" s="197"/>
      <c r="J375" s="197"/>
      <c r="K375" s="197"/>
      <c r="L375" s="224"/>
      <c r="M375" s="225"/>
      <c r="N375" s="197"/>
      <c r="O375" s="77"/>
      <c r="P375" s="226"/>
      <c r="Q375" s="227"/>
      <c r="R375" s="197"/>
    </row>
    <row r="376">
      <c r="A376" s="233"/>
      <c r="B376" s="234"/>
      <c r="C376" s="103"/>
      <c r="D376" s="103"/>
      <c r="E376" s="232"/>
      <c r="F376" s="197"/>
      <c r="G376" s="197"/>
      <c r="H376" s="197"/>
      <c r="I376" s="197"/>
      <c r="J376" s="197"/>
      <c r="K376" s="197"/>
      <c r="L376" s="224"/>
      <c r="M376" s="225"/>
      <c r="N376" s="197"/>
      <c r="O376" s="77"/>
      <c r="P376" s="226"/>
      <c r="Q376" s="227"/>
      <c r="R376" s="197"/>
    </row>
    <row r="377">
      <c r="A377" s="233"/>
      <c r="B377" s="234"/>
      <c r="C377" s="103"/>
      <c r="D377" s="103"/>
      <c r="E377" s="232"/>
      <c r="F377" s="197"/>
      <c r="G377" s="197"/>
      <c r="H377" s="197"/>
      <c r="I377" s="197"/>
      <c r="J377" s="197"/>
      <c r="K377" s="197"/>
      <c r="L377" s="224"/>
      <c r="M377" s="225"/>
      <c r="N377" s="197"/>
      <c r="O377" s="77"/>
      <c r="P377" s="226"/>
      <c r="Q377" s="227"/>
      <c r="R377" s="197"/>
    </row>
    <row r="378">
      <c r="A378" s="233"/>
      <c r="B378" s="234"/>
      <c r="C378" s="103"/>
      <c r="D378" s="103"/>
      <c r="E378" s="232"/>
      <c r="F378" s="197"/>
      <c r="G378" s="197"/>
      <c r="H378" s="197"/>
      <c r="I378" s="197"/>
      <c r="J378" s="197"/>
      <c r="K378" s="197"/>
      <c r="L378" s="224"/>
      <c r="M378" s="225"/>
      <c r="N378" s="197"/>
      <c r="O378" s="77"/>
      <c r="P378" s="226"/>
      <c r="Q378" s="227"/>
      <c r="R378" s="197"/>
    </row>
    <row r="379">
      <c r="A379" s="233"/>
      <c r="B379" s="234"/>
      <c r="C379" s="103"/>
      <c r="D379" s="103"/>
      <c r="E379" s="232"/>
      <c r="F379" s="197"/>
      <c r="G379" s="197"/>
      <c r="H379" s="197"/>
      <c r="I379" s="197"/>
      <c r="J379" s="197"/>
      <c r="K379" s="197"/>
      <c r="L379" s="224"/>
      <c r="M379" s="225"/>
      <c r="N379" s="197"/>
      <c r="O379" s="77"/>
      <c r="P379" s="226"/>
      <c r="Q379" s="227"/>
      <c r="R379" s="197"/>
    </row>
    <row r="380">
      <c r="A380" s="233"/>
      <c r="B380" s="234"/>
      <c r="C380" s="103"/>
      <c r="D380" s="103"/>
      <c r="E380" s="232"/>
      <c r="F380" s="197"/>
      <c r="G380" s="197"/>
      <c r="H380" s="197"/>
      <c r="I380" s="197"/>
      <c r="J380" s="197"/>
      <c r="K380" s="197"/>
      <c r="L380" s="224"/>
      <c r="M380" s="225"/>
      <c r="N380" s="197"/>
      <c r="O380" s="77"/>
      <c r="P380" s="226"/>
      <c r="Q380" s="227"/>
      <c r="R380" s="197"/>
    </row>
    <row r="381">
      <c r="A381" s="233"/>
      <c r="B381" s="234"/>
      <c r="C381" s="103"/>
      <c r="D381" s="103"/>
      <c r="E381" s="232"/>
      <c r="F381" s="197"/>
      <c r="G381" s="197"/>
      <c r="H381" s="197"/>
      <c r="I381" s="197"/>
      <c r="J381" s="197"/>
      <c r="K381" s="197"/>
      <c r="L381" s="224"/>
      <c r="M381" s="225"/>
      <c r="N381" s="197"/>
      <c r="O381" s="77"/>
      <c r="P381" s="226"/>
      <c r="Q381" s="227"/>
      <c r="R381" s="197"/>
    </row>
    <row r="382">
      <c r="A382" s="233"/>
      <c r="B382" s="234"/>
      <c r="C382" s="103"/>
      <c r="D382" s="103"/>
      <c r="E382" s="232"/>
      <c r="F382" s="197"/>
      <c r="G382" s="197"/>
      <c r="H382" s="197"/>
      <c r="I382" s="197"/>
      <c r="J382" s="197"/>
      <c r="K382" s="197"/>
      <c r="L382" s="224"/>
      <c r="M382" s="225"/>
      <c r="N382" s="197"/>
      <c r="O382" s="77"/>
      <c r="P382" s="226"/>
      <c r="Q382" s="227"/>
      <c r="R382" s="197"/>
    </row>
    <row r="383">
      <c r="A383" s="233"/>
      <c r="B383" s="234"/>
      <c r="C383" s="103"/>
      <c r="D383" s="103"/>
      <c r="E383" s="232"/>
      <c r="F383" s="197"/>
      <c r="G383" s="197"/>
      <c r="H383" s="197"/>
      <c r="I383" s="197"/>
      <c r="J383" s="197"/>
      <c r="K383" s="197"/>
      <c r="L383" s="224"/>
      <c r="M383" s="225"/>
      <c r="N383" s="197"/>
      <c r="O383" s="77"/>
      <c r="P383" s="226"/>
      <c r="Q383" s="227"/>
      <c r="R383" s="197"/>
    </row>
    <row r="384">
      <c r="A384" s="233"/>
      <c r="B384" s="234"/>
      <c r="C384" s="103"/>
      <c r="D384" s="103"/>
      <c r="E384" s="232"/>
      <c r="F384" s="197"/>
      <c r="G384" s="197"/>
      <c r="H384" s="197"/>
      <c r="I384" s="197"/>
      <c r="J384" s="197"/>
      <c r="K384" s="197"/>
      <c r="L384" s="224"/>
      <c r="M384" s="225"/>
      <c r="N384" s="197"/>
      <c r="O384" s="77"/>
      <c r="P384" s="226"/>
      <c r="Q384" s="227"/>
      <c r="R384" s="197"/>
    </row>
    <row r="385">
      <c r="A385" s="233"/>
      <c r="B385" s="234"/>
      <c r="C385" s="103"/>
      <c r="D385" s="103"/>
      <c r="E385" s="232"/>
      <c r="F385" s="197"/>
      <c r="G385" s="197"/>
      <c r="H385" s="197"/>
      <c r="I385" s="197"/>
      <c r="J385" s="197"/>
      <c r="K385" s="197"/>
      <c r="L385" s="224"/>
      <c r="M385" s="225"/>
      <c r="N385" s="197"/>
      <c r="O385" s="77"/>
      <c r="P385" s="226"/>
      <c r="Q385" s="227"/>
      <c r="R385" s="197"/>
    </row>
    <row r="386">
      <c r="A386" s="233"/>
      <c r="B386" s="234"/>
      <c r="C386" s="103"/>
      <c r="D386" s="103"/>
      <c r="E386" s="232"/>
      <c r="F386" s="197"/>
      <c r="G386" s="197"/>
      <c r="H386" s="197"/>
      <c r="I386" s="197"/>
      <c r="J386" s="197"/>
      <c r="K386" s="197"/>
      <c r="L386" s="224"/>
      <c r="M386" s="225"/>
      <c r="N386" s="197"/>
      <c r="O386" s="77"/>
      <c r="P386" s="226"/>
      <c r="Q386" s="227"/>
      <c r="R386" s="197"/>
    </row>
    <row r="387">
      <c r="A387" s="233"/>
      <c r="B387" s="234"/>
      <c r="C387" s="103"/>
      <c r="D387" s="103"/>
      <c r="E387" s="232"/>
      <c r="F387" s="197"/>
      <c r="G387" s="197"/>
      <c r="H387" s="197"/>
      <c r="I387" s="197"/>
      <c r="J387" s="197"/>
      <c r="K387" s="197"/>
      <c r="L387" s="224"/>
      <c r="M387" s="225"/>
      <c r="N387" s="197"/>
      <c r="O387" s="77"/>
      <c r="P387" s="226"/>
      <c r="Q387" s="227"/>
      <c r="R387" s="197"/>
    </row>
    <row r="388">
      <c r="A388" s="233"/>
      <c r="B388" s="234"/>
      <c r="C388" s="103"/>
      <c r="D388" s="103"/>
      <c r="E388" s="232"/>
      <c r="F388" s="197"/>
      <c r="G388" s="197"/>
      <c r="H388" s="197"/>
      <c r="I388" s="197"/>
      <c r="J388" s="197"/>
      <c r="K388" s="197"/>
      <c r="L388" s="224"/>
      <c r="M388" s="225"/>
      <c r="N388" s="197"/>
      <c r="O388" s="77"/>
      <c r="P388" s="226"/>
      <c r="Q388" s="227"/>
      <c r="R388" s="197"/>
    </row>
    <row r="389">
      <c r="A389" s="233"/>
      <c r="B389" s="234"/>
      <c r="C389" s="103"/>
      <c r="D389" s="103"/>
      <c r="E389" s="232"/>
      <c r="F389" s="197"/>
      <c r="G389" s="197"/>
      <c r="H389" s="197"/>
      <c r="I389" s="197"/>
      <c r="J389" s="197"/>
      <c r="K389" s="197"/>
      <c r="L389" s="224"/>
      <c r="M389" s="225"/>
      <c r="N389" s="197"/>
      <c r="O389" s="77"/>
      <c r="P389" s="226"/>
      <c r="Q389" s="227"/>
      <c r="R389" s="197"/>
    </row>
    <row r="390">
      <c r="A390" s="233"/>
      <c r="B390" s="234"/>
      <c r="C390" s="103"/>
      <c r="D390" s="103"/>
      <c r="E390" s="232"/>
      <c r="F390" s="197"/>
      <c r="G390" s="197"/>
      <c r="H390" s="197"/>
      <c r="I390" s="197"/>
      <c r="J390" s="197"/>
      <c r="K390" s="197"/>
      <c r="L390" s="224"/>
      <c r="M390" s="225"/>
      <c r="N390" s="197"/>
      <c r="O390" s="77"/>
      <c r="P390" s="226"/>
      <c r="Q390" s="227"/>
      <c r="R390" s="197"/>
    </row>
    <row r="391">
      <c r="A391" s="233"/>
      <c r="B391" s="234"/>
      <c r="C391" s="103"/>
      <c r="D391" s="103"/>
      <c r="E391" s="232"/>
      <c r="F391" s="197"/>
      <c r="G391" s="197"/>
      <c r="H391" s="197"/>
      <c r="I391" s="197"/>
      <c r="J391" s="197"/>
      <c r="K391" s="197"/>
      <c r="L391" s="224"/>
      <c r="M391" s="225"/>
      <c r="N391" s="197"/>
      <c r="O391" s="77"/>
      <c r="P391" s="226"/>
      <c r="Q391" s="227"/>
      <c r="R391" s="197"/>
    </row>
    <row r="392">
      <c r="A392" s="233"/>
      <c r="B392" s="234"/>
      <c r="C392" s="103"/>
      <c r="D392" s="103"/>
      <c r="E392" s="232"/>
      <c r="F392" s="197"/>
      <c r="G392" s="197"/>
      <c r="H392" s="197"/>
      <c r="I392" s="197"/>
      <c r="J392" s="197"/>
      <c r="K392" s="197"/>
      <c r="L392" s="224"/>
      <c r="M392" s="225"/>
      <c r="N392" s="197"/>
      <c r="O392" s="77"/>
      <c r="P392" s="226"/>
      <c r="Q392" s="227"/>
      <c r="R392" s="197"/>
    </row>
    <row r="393">
      <c r="A393" s="233"/>
      <c r="B393" s="234"/>
      <c r="C393" s="103"/>
      <c r="D393" s="103"/>
      <c r="E393" s="232"/>
      <c r="F393" s="197"/>
      <c r="G393" s="197"/>
      <c r="H393" s="197"/>
      <c r="I393" s="197"/>
      <c r="J393" s="197"/>
      <c r="K393" s="197"/>
      <c r="L393" s="224"/>
      <c r="M393" s="225"/>
      <c r="N393" s="197"/>
      <c r="O393" s="77"/>
      <c r="P393" s="226"/>
      <c r="Q393" s="227"/>
      <c r="R393" s="197"/>
    </row>
    <row r="394">
      <c r="A394" s="233"/>
      <c r="B394" s="234"/>
      <c r="C394" s="103"/>
      <c r="D394" s="103"/>
      <c r="E394" s="232"/>
      <c r="F394" s="197"/>
      <c r="G394" s="197"/>
      <c r="H394" s="197"/>
      <c r="I394" s="197"/>
      <c r="J394" s="197"/>
      <c r="K394" s="197"/>
      <c r="L394" s="224"/>
      <c r="M394" s="225"/>
      <c r="N394" s="197"/>
      <c r="O394" s="77"/>
      <c r="P394" s="226"/>
      <c r="Q394" s="227"/>
      <c r="R394" s="197"/>
    </row>
    <row r="395">
      <c r="A395" s="233"/>
      <c r="B395" s="234"/>
      <c r="C395" s="103"/>
      <c r="D395" s="103"/>
      <c r="E395" s="232"/>
      <c r="F395" s="197"/>
      <c r="G395" s="197"/>
      <c r="H395" s="197"/>
      <c r="I395" s="197"/>
      <c r="J395" s="197"/>
      <c r="K395" s="197"/>
      <c r="L395" s="224"/>
      <c r="M395" s="225"/>
      <c r="N395" s="197"/>
      <c r="O395" s="77"/>
      <c r="P395" s="226"/>
      <c r="Q395" s="227"/>
      <c r="R395" s="197"/>
    </row>
    <row r="396">
      <c r="A396" s="233"/>
      <c r="B396" s="234"/>
      <c r="C396" s="103"/>
      <c r="D396" s="103"/>
      <c r="E396" s="232"/>
      <c r="F396" s="197"/>
      <c r="G396" s="197"/>
      <c r="H396" s="197"/>
      <c r="I396" s="197"/>
      <c r="J396" s="197"/>
      <c r="K396" s="197"/>
      <c r="L396" s="224"/>
      <c r="M396" s="225"/>
      <c r="N396" s="197"/>
      <c r="O396" s="77"/>
      <c r="P396" s="226"/>
      <c r="Q396" s="227"/>
      <c r="R396" s="197"/>
    </row>
    <row r="397">
      <c r="A397" s="233"/>
      <c r="B397" s="234"/>
      <c r="C397" s="103"/>
      <c r="D397" s="103"/>
      <c r="E397" s="232"/>
      <c r="F397" s="197"/>
      <c r="G397" s="197"/>
      <c r="H397" s="197"/>
      <c r="I397" s="197"/>
      <c r="J397" s="197"/>
      <c r="K397" s="197"/>
      <c r="L397" s="224"/>
      <c r="M397" s="225"/>
      <c r="N397" s="197"/>
      <c r="O397" s="77"/>
      <c r="P397" s="226"/>
      <c r="Q397" s="227"/>
      <c r="R397" s="197"/>
    </row>
    <row r="398">
      <c r="A398" s="233"/>
      <c r="B398" s="234"/>
      <c r="C398" s="103"/>
      <c r="D398" s="103"/>
      <c r="E398" s="232"/>
      <c r="F398" s="197"/>
      <c r="G398" s="197"/>
      <c r="H398" s="197"/>
      <c r="I398" s="197"/>
      <c r="J398" s="197"/>
      <c r="K398" s="197"/>
      <c r="L398" s="224"/>
      <c r="M398" s="225"/>
      <c r="N398" s="197"/>
      <c r="O398" s="77"/>
      <c r="P398" s="226"/>
      <c r="Q398" s="227"/>
      <c r="R398" s="197"/>
    </row>
    <row r="399">
      <c r="A399" s="233"/>
      <c r="B399" s="234"/>
      <c r="C399" s="103"/>
      <c r="D399" s="103"/>
      <c r="E399" s="232"/>
      <c r="F399" s="197"/>
      <c r="G399" s="197"/>
      <c r="H399" s="197"/>
      <c r="I399" s="197"/>
      <c r="J399" s="197"/>
      <c r="K399" s="197"/>
      <c r="L399" s="224"/>
      <c r="M399" s="225"/>
      <c r="N399" s="197"/>
      <c r="O399" s="77"/>
      <c r="P399" s="226"/>
      <c r="Q399" s="227"/>
      <c r="R399" s="197"/>
    </row>
    <row r="400">
      <c r="A400" s="233"/>
      <c r="B400" s="234"/>
      <c r="C400" s="103"/>
      <c r="D400" s="103"/>
      <c r="E400" s="232"/>
      <c r="F400" s="197"/>
      <c r="G400" s="197"/>
      <c r="H400" s="197"/>
      <c r="I400" s="197"/>
      <c r="J400" s="197"/>
      <c r="K400" s="197"/>
      <c r="L400" s="224"/>
      <c r="M400" s="225"/>
      <c r="N400" s="197"/>
      <c r="O400" s="77"/>
      <c r="P400" s="226"/>
      <c r="Q400" s="227"/>
      <c r="R400" s="197"/>
    </row>
    <row r="401">
      <c r="A401" s="233"/>
      <c r="B401" s="234"/>
      <c r="C401" s="103"/>
      <c r="D401" s="103"/>
      <c r="E401" s="232"/>
      <c r="F401" s="197"/>
      <c r="G401" s="197"/>
      <c r="H401" s="197"/>
      <c r="I401" s="197"/>
      <c r="J401" s="197"/>
      <c r="K401" s="197"/>
      <c r="L401" s="224"/>
      <c r="M401" s="225"/>
      <c r="N401" s="197"/>
      <c r="O401" s="77"/>
      <c r="P401" s="226"/>
      <c r="Q401" s="227"/>
      <c r="R401" s="197"/>
    </row>
    <row r="402">
      <c r="A402" s="233"/>
      <c r="B402" s="234"/>
      <c r="C402" s="103"/>
      <c r="D402" s="103"/>
      <c r="E402" s="232"/>
      <c r="F402" s="197"/>
      <c r="G402" s="197"/>
      <c r="H402" s="197"/>
      <c r="I402" s="197"/>
      <c r="J402" s="197"/>
      <c r="K402" s="197"/>
      <c r="L402" s="224"/>
      <c r="M402" s="225"/>
      <c r="N402" s="197"/>
      <c r="O402" s="77"/>
      <c r="P402" s="226"/>
      <c r="Q402" s="227"/>
      <c r="R402" s="197"/>
    </row>
    <row r="403">
      <c r="A403" s="233"/>
      <c r="B403" s="234"/>
      <c r="C403" s="103"/>
      <c r="D403" s="103"/>
      <c r="E403" s="232"/>
      <c r="F403" s="197"/>
      <c r="G403" s="197"/>
      <c r="H403" s="197"/>
      <c r="I403" s="197"/>
      <c r="J403" s="197"/>
      <c r="K403" s="197"/>
      <c r="L403" s="224"/>
      <c r="M403" s="225"/>
      <c r="N403" s="197"/>
      <c r="O403" s="77"/>
      <c r="P403" s="226"/>
      <c r="Q403" s="227"/>
      <c r="R403" s="197"/>
    </row>
    <row r="404">
      <c r="A404" s="233"/>
      <c r="B404" s="234"/>
      <c r="C404" s="103"/>
      <c r="D404" s="103"/>
      <c r="E404" s="232"/>
      <c r="F404" s="197"/>
      <c r="G404" s="197"/>
      <c r="H404" s="197"/>
      <c r="I404" s="197"/>
      <c r="J404" s="197"/>
      <c r="K404" s="197"/>
      <c r="L404" s="224"/>
      <c r="M404" s="225"/>
      <c r="N404" s="197"/>
      <c r="O404" s="77"/>
      <c r="P404" s="226"/>
      <c r="Q404" s="227"/>
      <c r="R404" s="197"/>
    </row>
    <row r="405">
      <c r="A405" s="233"/>
      <c r="B405" s="234"/>
      <c r="C405" s="103"/>
      <c r="D405" s="103"/>
      <c r="E405" s="232"/>
      <c r="F405" s="197"/>
      <c r="G405" s="197"/>
      <c r="H405" s="197"/>
      <c r="I405" s="197"/>
      <c r="J405" s="197"/>
      <c r="K405" s="197"/>
      <c r="L405" s="224"/>
      <c r="M405" s="225"/>
      <c r="N405" s="197"/>
      <c r="O405" s="77"/>
      <c r="P405" s="226"/>
      <c r="Q405" s="227"/>
      <c r="R405" s="197"/>
    </row>
    <row r="406">
      <c r="A406" s="233"/>
      <c r="B406" s="234"/>
      <c r="C406" s="103"/>
      <c r="D406" s="103"/>
      <c r="E406" s="232"/>
      <c r="F406" s="197"/>
      <c r="G406" s="197"/>
      <c r="H406" s="197"/>
      <c r="I406" s="197"/>
      <c r="J406" s="197"/>
      <c r="K406" s="197"/>
      <c r="L406" s="224"/>
      <c r="M406" s="225"/>
      <c r="N406" s="197"/>
      <c r="O406" s="77"/>
      <c r="P406" s="226"/>
      <c r="Q406" s="227"/>
      <c r="R406" s="197"/>
    </row>
    <row r="407">
      <c r="A407" s="233"/>
      <c r="B407" s="234"/>
      <c r="C407" s="103"/>
      <c r="D407" s="103"/>
      <c r="E407" s="232"/>
      <c r="F407" s="197"/>
      <c r="G407" s="197"/>
      <c r="H407" s="197"/>
      <c r="I407" s="197"/>
      <c r="J407" s="197"/>
      <c r="K407" s="197"/>
      <c r="L407" s="224"/>
      <c r="M407" s="225"/>
      <c r="N407" s="197"/>
      <c r="O407" s="77"/>
      <c r="P407" s="226"/>
      <c r="Q407" s="227"/>
      <c r="R407" s="197"/>
    </row>
    <row r="408">
      <c r="A408" s="233"/>
      <c r="B408" s="234"/>
      <c r="C408" s="103"/>
      <c r="D408" s="103"/>
      <c r="E408" s="232"/>
      <c r="F408" s="197"/>
      <c r="G408" s="197"/>
      <c r="H408" s="197"/>
      <c r="I408" s="197"/>
      <c r="J408" s="197"/>
      <c r="K408" s="197"/>
      <c r="L408" s="224"/>
      <c r="M408" s="225"/>
      <c r="N408" s="197"/>
      <c r="O408" s="77"/>
      <c r="P408" s="226"/>
      <c r="Q408" s="227"/>
      <c r="R408" s="197"/>
    </row>
    <row r="409">
      <c r="A409" s="233"/>
      <c r="B409" s="234"/>
      <c r="C409" s="103"/>
      <c r="D409" s="103"/>
      <c r="E409" s="232"/>
      <c r="F409" s="197"/>
      <c r="G409" s="197"/>
      <c r="H409" s="197"/>
      <c r="I409" s="197"/>
      <c r="J409" s="197"/>
      <c r="K409" s="197"/>
      <c r="L409" s="224"/>
      <c r="M409" s="225"/>
      <c r="N409" s="197"/>
      <c r="O409" s="77"/>
      <c r="P409" s="226"/>
      <c r="Q409" s="227"/>
      <c r="R409" s="197"/>
    </row>
    <row r="410">
      <c r="A410" s="233"/>
      <c r="B410" s="234"/>
      <c r="C410" s="103"/>
      <c r="D410" s="103"/>
      <c r="E410" s="232"/>
      <c r="F410" s="197"/>
      <c r="G410" s="197"/>
      <c r="H410" s="197"/>
      <c r="I410" s="197"/>
      <c r="J410" s="197"/>
      <c r="K410" s="197"/>
      <c r="L410" s="224"/>
      <c r="M410" s="225"/>
      <c r="N410" s="197"/>
      <c r="O410" s="77"/>
      <c r="P410" s="226"/>
      <c r="Q410" s="227"/>
      <c r="R410" s="197"/>
    </row>
    <row r="411">
      <c r="A411" s="233"/>
      <c r="B411" s="234"/>
      <c r="C411" s="103"/>
      <c r="D411" s="103"/>
      <c r="E411" s="232"/>
      <c r="F411" s="197"/>
      <c r="G411" s="197"/>
      <c r="H411" s="197"/>
      <c r="I411" s="197"/>
      <c r="J411" s="197"/>
      <c r="K411" s="197"/>
      <c r="L411" s="224"/>
      <c r="M411" s="225"/>
      <c r="N411" s="197"/>
      <c r="O411" s="77"/>
      <c r="P411" s="226"/>
      <c r="Q411" s="227"/>
      <c r="R411" s="197"/>
    </row>
    <row r="412">
      <c r="A412" s="233"/>
      <c r="B412" s="234"/>
      <c r="C412" s="103"/>
      <c r="D412" s="103"/>
      <c r="E412" s="232"/>
      <c r="F412" s="197"/>
      <c r="G412" s="197"/>
      <c r="H412" s="197"/>
      <c r="I412" s="197"/>
      <c r="J412" s="197"/>
      <c r="K412" s="197"/>
      <c r="L412" s="224"/>
      <c r="M412" s="225"/>
      <c r="N412" s="197"/>
      <c r="O412" s="77"/>
      <c r="P412" s="226"/>
      <c r="Q412" s="227"/>
      <c r="R412" s="197"/>
    </row>
    <row r="413">
      <c r="A413" s="233"/>
      <c r="B413" s="234"/>
      <c r="C413" s="103"/>
      <c r="D413" s="103"/>
      <c r="E413" s="232"/>
      <c r="F413" s="197"/>
      <c r="G413" s="197"/>
      <c r="H413" s="197"/>
      <c r="I413" s="197"/>
      <c r="J413" s="197"/>
      <c r="K413" s="197"/>
      <c r="L413" s="224"/>
      <c r="M413" s="225"/>
      <c r="N413" s="197"/>
      <c r="O413" s="77"/>
      <c r="P413" s="226"/>
      <c r="Q413" s="227"/>
      <c r="R413" s="197"/>
    </row>
    <row r="414">
      <c r="A414" s="233"/>
      <c r="B414" s="234"/>
      <c r="C414" s="103"/>
      <c r="D414" s="103"/>
      <c r="E414" s="232"/>
      <c r="F414" s="197"/>
      <c r="G414" s="197"/>
      <c r="H414" s="197"/>
      <c r="I414" s="197"/>
      <c r="J414" s="197"/>
      <c r="K414" s="197"/>
      <c r="L414" s="224"/>
      <c r="M414" s="225"/>
      <c r="N414" s="197"/>
      <c r="O414" s="77"/>
      <c r="P414" s="226"/>
      <c r="Q414" s="227"/>
      <c r="R414" s="197"/>
    </row>
    <row r="415">
      <c r="A415" s="233"/>
      <c r="B415" s="234"/>
      <c r="C415" s="103"/>
      <c r="D415" s="103"/>
      <c r="E415" s="232"/>
      <c r="F415" s="197"/>
      <c r="G415" s="197"/>
      <c r="H415" s="197"/>
      <c r="I415" s="197"/>
      <c r="J415" s="197"/>
      <c r="K415" s="197"/>
      <c r="L415" s="224"/>
      <c r="M415" s="225"/>
      <c r="N415" s="197"/>
      <c r="O415" s="77"/>
      <c r="P415" s="226"/>
      <c r="Q415" s="227"/>
      <c r="R415" s="197"/>
    </row>
    <row r="416">
      <c r="A416" s="233"/>
      <c r="B416" s="234"/>
      <c r="C416" s="103"/>
      <c r="D416" s="103"/>
      <c r="E416" s="232"/>
      <c r="F416" s="197"/>
      <c r="G416" s="197"/>
      <c r="H416" s="197"/>
      <c r="I416" s="197"/>
      <c r="J416" s="197"/>
      <c r="K416" s="197"/>
      <c r="L416" s="224"/>
      <c r="M416" s="225"/>
      <c r="N416" s="197"/>
      <c r="O416" s="77"/>
      <c r="P416" s="226"/>
      <c r="Q416" s="227"/>
      <c r="R416" s="197"/>
    </row>
    <row r="417">
      <c r="A417" s="233"/>
      <c r="B417" s="234"/>
      <c r="C417" s="103"/>
      <c r="D417" s="103"/>
      <c r="E417" s="232"/>
      <c r="F417" s="197"/>
      <c r="G417" s="197"/>
      <c r="H417" s="197"/>
      <c r="I417" s="197"/>
      <c r="J417" s="197"/>
      <c r="K417" s="197"/>
      <c r="L417" s="224"/>
      <c r="M417" s="225"/>
      <c r="N417" s="197"/>
      <c r="O417" s="77"/>
      <c r="P417" s="226"/>
      <c r="Q417" s="227"/>
      <c r="R417" s="197"/>
    </row>
    <row r="418">
      <c r="A418" s="233"/>
      <c r="B418" s="234"/>
      <c r="C418" s="103"/>
      <c r="D418" s="103"/>
      <c r="E418" s="232"/>
      <c r="F418" s="197"/>
      <c r="G418" s="197"/>
      <c r="H418" s="197"/>
      <c r="I418" s="197"/>
      <c r="J418" s="197"/>
      <c r="K418" s="197"/>
      <c r="L418" s="224"/>
      <c r="M418" s="225"/>
      <c r="N418" s="197"/>
      <c r="O418" s="77"/>
      <c r="P418" s="226"/>
      <c r="Q418" s="227"/>
      <c r="R418" s="197"/>
    </row>
    <row r="419">
      <c r="A419" s="233"/>
      <c r="B419" s="234"/>
      <c r="C419" s="103"/>
      <c r="D419" s="103"/>
      <c r="E419" s="232"/>
      <c r="F419" s="197"/>
      <c r="G419" s="197"/>
      <c r="H419" s="197"/>
      <c r="I419" s="197"/>
      <c r="J419" s="197"/>
      <c r="K419" s="197"/>
      <c r="L419" s="224"/>
      <c r="M419" s="225"/>
      <c r="N419" s="197"/>
      <c r="O419" s="77"/>
      <c r="P419" s="226"/>
      <c r="Q419" s="227"/>
      <c r="R419" s="197"/>
    </row>
    <row r="420">
      <c r="A420" s="233"/>
      <c r="B420" s="234"/>
      <c r="C420" s="103"/>
      <c r="D420" s="103"/>
      <c r="E420" s="232"/>
      <c r="F420" s="197"/>
      <c r="G420" s="197"/>
      <c r="H420" s="197"/>
      <c r="I420" s="197"/>
      <c r="J420" s="197"/>
      <c r="K420" s="197"/>
      <c r="L420" s="224"/>
      <c r="M420" s="225"/>
      <c r="N420" s="197"/>
      <c r="O420" s="77"/>
      <c r="P420" s="226"/>
      <c r="Q420" s="227"/>
      <c r="R420" s="197"/>
    </row>
    <row r="421">
      <c r="A421" s="233"/>
      <c r="B421" s="234"/>
      <c r="C421" s="103"/>
      <c r="D421" s="103"/>
      <c r="E421" s="232"/>
      <c r="F421" s="197"/>
      <c r="G421" s="197"/>
      <c r="H421" s="197"/>
      <c r="I421" s="197"/>
      <c r="J421" s="197"/>
      <c r="K421" s="197"/>
      <c r="L421" s="224"/>
      <c r="M421" s="225"/>
      <c r="N421" s="197"/>
      <c r="O421" s="77"/>
      <c r="P421" s="226"/>
      <c r="Q421" s="227"/>
      <c r="R421" s="197"/>
    </row>
    <row r="422">
      <c r="A422" s="233"/>
      <c r="B422" s="234"/>
      <c r="C422" s="103"/>
      <c r="D422" s="103"/>
      <c r="E422" s="232"/>
      <c r="F422" s="197"/>
      <c r="G422" s="197"/>
      <c r="H422" s="197"/>
      <c r="I422" s="197"/>
      <c r="J422" s="197"/>
      <c r="K422" s="197"/>
      <c r="L422" s="224"/>
      <c r="M422" s="225"/>
      <c r="N422" s="197"/>
      <c r="O422" s="77"/>
      <c r="P422" s="226"/>
      <c r="Q422" s="227"/>
      <c r="R422" s="197"/>
    </row>
    <row r="423">
      <c r="A423" s="233"/>
      <c r="B423" s="234"/>
      <c r="C423" s="103"/>
      <c r="D423" s="103"/>
      <c r="E423" s="232"/>
      <c r="F423" s="197"/>
      <c r="G423" s="197"/>
      <c r="H423" s="197"/>
      <c r="I423" s="197"/>
      <c r="J423" s="197"/>
      <c r="K423" s="197"/>
      <c r="L423" s="224"/>
      <c r="M423" s="225"/>
      <c r="N423" s="197"/>
      <c r="O423" s="77"/>
      <c r="P423" s="226"/>
      <c r="Q423" s="227"/>
      <c r="R423" s="197"/>
    </row>
    <row r="424">
      <c r="A424" s="233"/>
      <c r="B424" s="234"/>
      <c r="C424" s="103"/>
      <c r="D424" s="103"/>
      <c r="E424" s="232"/>
      <c r="F424" s="197"/>
      <c r="G424" s="197"/>
      <c r="H424" s="197"/>
      <c r="I424" s="197"/>
      <c r="J424" s="197"/>
      <c r="K424" s="197"/>
      <c r="L424" s="224"/>
      <c r="M424" s="225"/>
      <c r="N424" s="197"/>
      <c r="O424" s="77"/>
      <c r="P424" s="226"/>
      <c r="Q424" s="227"/>
      <c r="R424" s="197"/>
    </row>
    <row r="425">
      <c r="A425" s="233"/>
      <c r="B425" s="234"/>
      <c r="C425" s="103"/>
      <c r="D425" s="103"/>
      <c r="E425" s="232"/>
      <c r="F425" s="197"/>
      <c r="G425" s="197"/>
      <c r="H425" s="197"/>
      <c r="I425" s="197"/>
      <c r="J425" s="197"/>
      <c r="K425" s="197"/>
      <c r="L425" s="224"/>
      <c r="M425" s="225"/>
      <c r="N425" s="197"/>
      <c r="O425" s="77"/>
      <c r="P425" s="226"/>
      <c r="Q425" s="227"/>
      <c r="R425" s="197"/>
    </row>
    <row r="426">
      <c r="A426" s="233"/>
      <c r="B426" s="234"/>
      <c r="C426" s="103"/>
      <c r="D426" s="103"/>
      <c r="E426" s="232"/>
      <c r="F426" s="197"/>
      <c r="G426" s="197"/>
      <c r="H426" s="197"/>
      <c r="I426" s="197"/>
      <c r="J426" s="197"/>
      <c r="K426" s="197"/>
      <c r="L426" s="224"/>
      <c r="M426" s="225"/>
      <c r="N426" s="197"/>
      <c r="O426" s="77"/>
      <c r="P426" s="226"/>
      <c r="Q426" s="227"/>
      <c r="R426" s="197"/>
    </row>
    <row r="427">
      <c r="A427" s="233"/>
      <c r="B427" s="234"/>
      <c r="C427" s="103"/>
      <c r="D427" s="103"/>
      <c r="E427" s="232"/>
      <c r="F427" s="197"/>
      <c r="G427" s="197"/>
      <c r="H427" s="197"/>
      <c r="I427" s="197"/>
      <c r="J427" s="197"/>
      <c r="K427" s="197"/>
      <c r="L427" s="224"/>
      <c r="M427" s="225"/>
      <c r="N427" s="197"/>
      <c r="O427" s="77"/>
      <c r="P427" s="226"/>
      <c r="Q427" s="227"/>
      <c r="R427" s="197"/>
    </row>
    <row r="428">
      <c r="A428" s="233"/>
      <c r="B428" s="234"/>
      <c r="C428" s="103"/>
      <c r="D428" s="103"/>
      <c r="E428" s="232"/>
      <c r="F428" s="197"/>
      <c r="G428" s="197"/>
      <c r="H428" s="197"/>
      <c r="I428" s="197"/>
      <c r="J428" s="197"/>
      <c r="K428" s="197"/>
      <c r="L428" s="224"/>
      <c r="M428" s="225"/>
      <c r="N428" s="197"/>
      <c r="O428" s="77"/>
      <c r="P428" s="226"/>
      <c r="Q428" s="227"/>
      <c r="R428" s="197"/>
    </row>
    <row r="429">
      <c r="A429" s="233"/>
      <c r="B429" s="234"/>
      <c r="C429" s="103"/>
      <c r="D429" s="103"/>
      <c r="E429" s="232"/>
      <c r="F429" s="197"/>
      <c r="G429" s="197"/>
      <c r="H429" s="197"/>
      <c r="I429" s="197"/>
      <c r="J429" s="197"/>
      <c r="K429" s="197"/>
      <c r="L429" s="224"/>
      <c r="M429" s="225"/>
      <c r="N429" s="197"/>
      <c r="O429" s="77"/>
      <c r="P429" s="226"/>
      <c r="Q429" s="227"/>
      <c r="R429" s="197"/>
    </row>
    <row r="430">
      <c r="A430" s="233"/>
      <c r="B430" s="234"/>
      <c r="C430" s="103"/>
      <c r="D430" s="103"/>
      <c r="E430" s="232"/>
      <c r="F430" s="197"/>
      <c r="G430" s="197"/>
      <c r="H430" s="197"/>
      <c r="I430" s="197"/>
      <c r="J430" s="197"/>
      <c r="K430" s="197"/>
      <c r="L430" s="224"/>
      <c r="M430" s="225"/>
      <c r="N430" s="197"/>
      <c r="O430" s="77"/>
      <c r="P430" s="226"/>
      <c r="Q430" s="227"/>
      <c r="R430" s="197"/>
    </row>
    <row r="431">
      <c r="A431" s="233"/>
      <c r="B431" s="234"/>
      <c r="C431" s="103"/>
      <c r="D431" s="103"/>
      <c r="E431" s="232"/>
      <c r="F431" s="197"/>
      <c r="G431" s="197"/>
      <c r="H431" s="197"/>
      <c r="I431" s="197"/>
      <c r="J431" s="197"/>
      <c r="K431" s="197"/>
      <c r="L431" s="224"/>
      <c r="M431" s="225"/>
      <c r="N431" s="197"/>
      <c r="O431" s="77"/>
      <c r="P431" s="226"/>
      <c r="Q431" s="227"/>
      <c r="R431" s="197"/>
    </row>
    <row r="432">
      <c r="A432" s="233"/>
      <c r="B432" s="234"/>
      <c r="C432" s="103"/>
      <c r="D432" s="103"/>
      <c r="E432" s="232"/>
      <c r="F432" s="197"/>
      <c r="G432" s="197"/>
      <c r="H432" s="197"/>
      <c r="I432" s="197"/>
      <c r="J432" s="197"/>
      <c r="K432" s="197"/>
      <c r="L432" s="224"/>
      <c r="M432" s="225"/>
      <c r="N432" s="197"/>
      <c r="O432" s="77"/>
      <c r="P432" s="226"/>
      <c r="Q432" s="227"/>
      <c r="R432" s="197"/>
    </row>
    <row r="433">
      <c r="A433" s="233"/>
      <c r="B433" s="234"/>
      <c r="C433" s="103"/>
      <c r="D433" s="103"/>
      <c r="E433" s="232"/>
      <c r="F433" s="197"/>
      <c r="G433" s="197"/>
      <c r="H433" s="197"/>
      <c r="I433" s="197"/>
      <c r="J433" s="197"/>
      <c r="K433" s="197"/>
      <c r="L433" s="224"/>
      <c r="M433" s="225"/>
      <c r="N433" s="197"/>
      <c r="O433" s="77"/>
      <c r="P433" s="226"/>
      <c r="Q433" s="227"/>
      <c r="R433" s="197"/>
    </row>
    <row r="434">
      <c r="A434" s="233"/>
      <c r="B434" s="234"/>
      <c r="C434" s="103"/>
      <c r="D434" s="103"/>
      <c r="E434" s="232"/>
      <c r="F434" s="197"/>
      <c r="G434" s="197"/>
      <c r="H434" s="197"/>
      <c r="I434" s="197"/>
      <c r="J434" s="197"/>
      <c r="K434" s="197"/>
      <c r="L434" s="224"/>
      <c r="M434" s="225"/>
      <c r="N434" s="197"/>
      <c r="O434" s="77"/>
      <c r="P434" s="226"/>
      <c r="Q434" s="227"/>
      <c r="R434" s="197"/>
    </row>
    <row r="435">
      <c r="A435" s="233"/>
      <c r="B435" s="234"/>
      <c r="C435" s="103"/>
      <c r="D435" s="103"/>
      <c r="E435" s="232"/>
      <c r="F435" s="197"/>
      <c r="G435" s="197"/>
      <c r="H435" s="197"/>
      <c r="I435" s="197"/>
      <c r="J435" s="197"/>
      <c r="K435" s="197"/>
      <c r="L435" s="224"/>
      <c r="M435" s="225"/>
      <c r="N435" s="197"/>
      <c r="O435" s="77"/>
      <c r="P435" s="226"/>
      <c r="Q435" s="227"/>
      <c r="R435" s="197"/>
    </row>
    <row r="436">
      <c r="A436" s="233"/>
      <c r="B436" s="234"/>
      <c r="C436" s="103"/>
      <c r="D436" s="103"/>
      <c r="E436" s="232"/>
      <c r="F436" s="197"/>
      <c r="G436" s="197"/>
      <c r="H436" s="197"/>
      <c r="I436" s="197"/>
      <c r="J436" s="197"/>
      <c r="K436" s="197"/>
      <c r="L436" s="224"/>
      <c r="M436" s="225"/>
      <c r="N436" s="197"/>
      <c r="O436" s="77"/>
      <c r="P436" s="226"/>
      <c r="Q436" s="227"/>
      <c r="R436" s="197"/>
    </row>
    <row r="437">
      <c r="A437" s="233"/>
      <c r="B437" s="234"/>
      <c r="C437" s="103"/>
      <c r="D437" s="103"/>
      <c r="E437" s="232"/>
      <c r="F437" s="197"/>
      <c r="G437" s="197"/>
      <c r="H437" s="197"/>
      <c r="I437" s="197"/>
      <c r="J437" s="197"/>
      <c r="K437" s="197"/>
      <c r="L437" s="224"/>
      <c r="M437" s="225"/>
      <c r="N437" s="197"/>
      <c r="O437" s="77"/>
      <c r="P437" s="226"/>
      <c r="Q437" s="227"/>
      <c r="R437" s="197"/>
    </row>
    <row r="438">
      <c r="A438" s="233"/>
      <c r="B438" s="234"/>
      <c r="C438" s="103"/>
      <c r="D438" s="103"/>
      <c r="E438" s="232"/>
      <c r="F438" s="197"/>
      <c r="G438" s="197"/>
      <c r="H438" s="197"/>
      <c r="I438" s="197"/>
      <c r="J438" s="197"/>
      <c r="K438" s="197"/>
      <c r="L438" s="224"/>
      <c r="M438" s="225"/>
      <c r="N438" s="197"/>
      <c r="O438" s="77"/>
      <c r="P438" s="226"/>
      <c r="Q438" s="227"/>
      <c r="R438" s="197"/>
    </row>
    <row r="439">
      <c r="A439" s="233"/>
      <c r="B439" s="234"/>
      <c r="C439" s="103"/>
      <c r="D439" s="103"/>
      <c r="E439" s="232"/>
      <c r="F439" s="197"/>
      <c r="G439" s="197"/>
      <c r="H439" s="197"/>
      <c r="I439" s="197"/>
      <c r="J439" s="197"/>
      <c r="K439" s="197"/>
      <c r="L439" s="224"/>
      <c r="M439" s="225"/>
      <c r="N439" s="197"/>
      <c r="O439" s="77"/>
      <c r="P439" s="226"/>
      <c r="Q439" s="227"/>
      <c r="R439" s="197"/>
    </row>
    <row r="440">
      <c r="A440" s="233"/>
      <c r="B440" s="234"/>
      <c r="C440" s="103"/>
      <c r="D440" s="103"/>
      <c r="E440" s="232"/>
      <c r="F440" s="197"/>
      <c r="G440" s="197"/>
      <c r="H440" s="197"/>
      <c r="I440" s="197"/>
      <c r="J440" s="197"/>
      <c r="K440" s="197"/>
      <c r="L440" s="224"/>
      <c r="M440" s="225"/>
      <c r="N440" s="197"/>
      <c r="O440" s="77"/>
      <c r="P440" s="226"/>
      <c r="Q440" s="227"/>
      <c r="R440" s="197"/>
    </row>
    <row r="441">
      <c r="A441" s="233"/>
      <c r="B441" s="234"/>
      <c r="C441" s="103"/>
      <c r="D441" s="103"/>
      <c r="E441" s="232"/>
      <c r="F441" s="197"/>
      <c r="G441" s="197"/>
      <c r="H441" s="197"/>
      <c r="I441" s="197"/>
      <c r="J441" s="197"/>
      <c r="K441" s="197"/>
      <c r="L441" s="224"/>
      <c r="M441" s="225"/>
      <c r="N441" s="197"/>
      <c r="O441" s="77"/>
      <c r="P441" s="226"/>
      <c r="Q441" s="227"/>
      <c r="R441" s="197"/>
    </row>
    <row r="442">
      <c r="A442" s="233"/>
      <c r="B442" s="234"/>
      <c r="C442" s="103"/>
      <c r="D442" s="103"/>
      <c r="E442" s="232"/>
      <c r="F442" s="197"/>
      <c r="G442" s="197"/>
      <c r="H442" s="197"/>
      <c r="I442" s="197"/>
      <c r="J442" s="197"/>
      <c r="K442" s="197"/>
      <c r="L442" s="224"/>
      <c r="M442" s="225"/>
      <c r="N442" s="197"/>
      <c r="O442" s="77"/>
      <c r="P442" s="226"/>
      <c r="Q442" s="227"/>
      <c r="R442" s="197"/>
    </row>
    <row r="443">
      <c r="A443" s="233"/>
      <c r="B443" s="234"/>
      <c r="C443" s="103"/>
      <c r="D443" s="103"/>
      <c r="E443" s="232"/>
      <c r="F443" s="197"/>
      <c r="G443" s="197"/>
      <c r="H443" s="197"/>
      <c r="I443" s="197"/>
      <c r="J443" s="197"/>
      <c r="K443" s="197"/>
      <c r="L443" s="224"/>
      <c r="M443" s="225"/>
      <c r="N443" s="197"/>
      <c r="O443" s="77"/>
      <c r="P443" s="226"/>
      <c r="Q443" s="227"/>
      <c r="R443" s="197"/>
    </row>
    <row r="444">
      <c r="A444" s="233"/>
      <c r="B444" s="234"/>
      <c r="C444" s="103"/>
      <c r="D444" s="103"/>
      <c r="E444" s="232"/>
      <c r="F444" s="197"/>
      <c r="G444" s="197"/>
      <c r="H444" s="197"/>
      <c r="I444" s="197"/>
      <c r="J444" s="197"/>
      <c r="K444" s="197"/>
      <c r="L444" s="224"/>
      <c r="M444" s="225"/>
      <c r="N444" s="197"/>
      <c r="O444" s="77"/>
      <c r="P444" s="226"/>
      <c r="Q444" s="227"/>
      <c r="R444" s="197"/>
    </row>
    <row r="445">
      <c r="A445" s="233"/>
      <c r="B445" s="234"/>
      <c r="C445" s="103"/>
      <c r="D445" s="103"/>
      <c r="E445" s="232"/>
      <c r="F445" s="197"/>
      <c r="G445" s="197"/>
      <c r="H445" s="197"/>
      <c r="I445" s="197"/>
      <c r="J445" s="197"/>
      <c r="K445" s="197"/>
      <c r="L445" s="224"/>
      <c r="M445" s="225"/>
      <c r="N445" s="197"/>
      <c r="O445" s="77"/>
      <c r="P445" s="226"/>
      <c r="Q445" s="227"/>
      <c r="R445" s="197"/>
    </row>
    <row r="446">
      <c r="A446" s="233"/>
      <c r="B446" s="234"/>
      <c r="C446" s="103"/>
      <c r="D446" s="103"/>
      <c r="E446" s="232"/>
      <c r="F446" s="197"/>
      <c r="G446" s="197"/>
      <c r="H446" s="197"/>
      <c r="I446" s="197"/>
      <c r="J446" s="197"/>
      <c r="K446" s="197"/>
      <c r="L446" s="224"/>
      <c r="M446" s="225"/>
      <c r="N446" s="197"/>
      <c r="O446" s="77"/>
      <c r="P446" s="226"/>
      <c r="Q446" s="227"/>
      <c r="R446" s="197"/>
    </row>
    <row r="447">
      <c r="A447" s="233"/>
      <c r="B447" s="234"/>
      <c r="C447" s="103"/>
      <c r="D447" s="103"/>
      <c r="E447" s="232"/>
      <c r="F447" s="197"/>
      <c r="G447" s="197"/>
      <c r="H447" s="197"/>
      <c r="I447" s="197"/>
      <c r="J447" s="197"/>
      <c r="K447" s="197"/>
      <c r="L447" s="224"/>
      <c r="M447" s="225"/>
      <c r="N447" s="197"/>
      <c r="O447" s="77"/>
      <c r="P447" s="226"/>
      <c r="Q447" s="227"/>
      <c r="R447" s="197"/>
    </row>
    <row r="448">
      <c r="A448" s="233"/>
      <c r="B448" s="234"/>
      <c r="C448" s="103"/>
      <c r="D448" s="103"/>
      <c r="E448" s="232"/>
      <c r="F448" s="197"/>
      <c r="G448" s="197"/>
      <c r="H448" s="197"/>
      <c r="I448" s="197"/>
      <c r="J448" s="197"/>
      <c r="K448" s="197"/>
      <c r="L448" s="224"/>
      <c r="M448" s="225"/>
      <c r="N448" s="197"/>
      <c r="O448" s="77"/>
      <c r="P448" s="226"/>
      <c r="Q448" s="227"/>
      <c r="R448" s="197"/>
    </row>
    <row r="449">
      <c r="A449" s="233"/>
      <c r="B449" s="234"/>
      <c r="C449" s="103"/>
      <c r="D449" s="103"/>
      <c r="E449" s="232"/>
      <c r="F449" s="197"/>
      <c r="G449" s="197"/>
      <c r="H449" s="197"/>
      <c r="I449" s="197"/>
      <c r="J449" s="197"/>
      <c r="K449" s="197"/>
      <c r="L449" s="224"/>
      <c r="M449" s="225"/>
      <c r="N449" s="197"/>
      <c r="O449" s="77"/>
      <c r="P449" s="226"/>
      <c r="Q449" s="227"/>
      <c r="R449" s="197"/>
    </row>
    <row r="450">
      <c r="A450" s="233"/>
      <c r="B450" s="234"/>
      <c r="C450" s="103"/>
      <c r="D450" s="103"/>
      <c r="E450" s="232"/>
      <c r="F450" s="197"/>
      <c r="G450" s="197"/>
      <c r="H450" s="197"/>
      <c r="I450" s="197"/>
      <c r="J450" s="197"/>
      <c r="K450" s="197"/>
      <c r="L450" s="224"/>
      <c r="M450" s="225"/>
      <c r="N450" s="197"/>
      <c r="O450" s="77"/>
      <c r="P450" s="226"/>
      <c r="Q450" s="227"/>
      <c r="R450" s="197"/>
    </row>
    <row r="451">
      <c r="A451" s="233"/>
      <c r="B451" s="234"/>
      <c r="C451" s="103"/>
      <c r="D451" s="103"/>
      <c r="E451" s="232"/>
      <c r="F451" s="197"/>
      <c r="G451" s="197"/>
      <c r="H451" s="197"/>
      <c r="I451" s="197"/>
      <c r="J451" s="197"/>
      <c r="K451" s="197"/>
      <c r="L451" s="224"/>
      <c r="M451" s="225"/>
      <c r="N451" s="197"/>
      <c r="O451" s="77"/>
      <c r="P451" s="226"/>
      <c r="Q451" s="227"/>
      <c r="R451" s="197"/>
    </row>
    <row r="452">
      <c r="A452" s="233"/>
      <c r="B452" s="234"/>
      <c r="C452" s="103"/>
      <c r="D452" s="103"/>
      <c r="E452" s="232"/>
      <c r="F452" s="197"/>
      <c r="G452" s="197"/>
      <c r="H452" s="197"/>
      <c r="I452" s="197"/>
      <c r="J452" s="197"/>
      <c r="K452" s="197"/>
      <c r="L452" s="224"/>
      <c r="M452" s="225"/>
      <c r="N452" s="197"/>
      <c r="O452" s="77"/>
      <c r="P452" s="226"/>
      <c r="Q452" s="227"/>
      <c r="R452" s="197"/>
    </row>
    <row r="453">
      <c r="A453" s="233"/>
      <c r="B453" s="234"/>
      <c r="C453" s="103"/>
      <c r="D453" s="103"/>
      <c r="E453" s="232"/>
      <c r="F453" s="197"/>
      <c r="G453" s="197"/>
      <c r="H453" s="197"/>
      <c r="I453" s="197"/>
      <c r="J453" s="197"/>
      <c r="K453" s="197"/>
      <c r="L453" s="224"/>
      <c r="M453" s="225"/>
      <c r="N453" s="197"/>
      <c r="O453" s="77"/>
      <c r="P453" s="226"/>
      <c r="Q453" s="227"/>
      <c r="R453" s="197"/>
    </row>
    <row r="454">
      <c r="A454" s="233"/>
      <c r="B454" s="234"/>
      <c r="C454" s="103"/>
      <c r="D454" s="103"/>
      <c r="E454" s="232"/>
      <c r="F454" s="197"/>
      <c r="G454" s="197"/>
      <c r="H454" s="197"/>
      <c r="I454" s="197"/>
      <c r="J454" s="197"/>
      <c r="K454" s="197"/>
      <c r="L454" s="224"/>
      <c r="M454" s="225"/>
      <c r="N454" s="197"/>
      <c r="O454" s="77"/>
      <c r="P454" s="226"/>
      <c r="Q454" s="227"/>
      <c r="R454" s="197"/>
    </row>
    <row r="455">
      <c r="A455" s="233"/>
      <c r="B455" s="234"/>
      <c r="C455" s="103"/>
      <c r="D455" s="103"/>
      <c r="E455" s="232"/>
      <c r="F455" s="197"/>
      <c r="G455" s="197"/>
      <c r="H455" s="197"/>
      <c r="I455" s="197"/>
      <c r="J455" s="197"/>
      <c r="K455" s="197"/>
      <c r="L455" s="224"/>
      <c r="M455" s="225"/>
      <c r="N455" s="197"/>
      <c r="O455" s="77"/>
      <c r="P455" s="226"/>
      <c r="Q455" s="227"/>
      <c r="R455" s="197"/>
    </row>
    <row r="456">
      <c r="A456" s="233"/>
      <c r="B456" s="234"/>
      <c r="C456" s="103"/>
      <c r="D456" s="103"/>
      <c r="E456" s="232"/>
      <c r="F456" s="197"/>
      <c r="G456" s="197"/>
      <c r="H456" s="197"/>
      <c r="I456" s="197"/>
      <c r="J456" s="197"/>
      <c r="K456" s="197"/>
      <c r="L456" s="224"/>
      <c r="M456" s="225"/>
      <c r="N456" s="197"/>
      <c r="O456" s="77"/>
      <c r="P456" s="226"/>
      <c r="Q456" s="227"/>
      <c r="R456" s="197"/>
    </row>
    <row r="457">
      <c r="A457" s="233"/>
      <c r="B457" s="234"/>
      <c r="C457" s="103"/>
      <c r="D457" s="103"/>
      <c r="E457" s="232"/>
      <c r="F457" s="197"/>
      <c r="G457" s="197"/>
      <c r="H457" s="197"/>
      <c r="I457" s="197"/>
      <c r="J457" s="197"/>
      <c r="K457" s="197"/>
      <c r="L457" s="224"/>
      <c r="M457" s="225"/>
      <c r="N457" s="197"/>
      <c r="O457" s="77"/>
      <c r="P457" s="226"/>
      <c r="Q457" s="227"/>
      <c r="R457" s="197"/>
    </row>
    <row r="458">
      <c r="A458" s="233"/>
      <c r="B458" s="234"/>
      <c r="C458" s="103"/>
      <c r="D458" s="103"/>
      <c r="E458" s="232"/>
      <c r="F458" s="197"/>
      <c r="G458" s="197"/>
      <c r="H458" s="197"/>
      <c r="I458" s="197"/>
      <c r="J458" s="197"/>
      <c r="K458" s="197"/>
      <c r="L458" s="224"/>
      <c r="M458" s="225"/>
      <c r="N458" s="197"/>
      <c r="O458" s="77"/>
      <c r="P458" s="226"/>
      <c r="Q458" s="227"/>
      <c r="R458" s="197"/>
    </row>
    <row r="459">
      <c r="A459" s="233"/>
      <c r="B459" s="234"/>
      <c r="C459" s="103"/>
      <c r="D459" s="103"/>
      <c r="E459" s="232"/>
      <c r="F459" s="197"/>
      <c r="G459" s="197"/>
      <c r="H459" s="197"/>
      <c r="I459" s="197"/>
      <c r="J459" s="197"/>
      <c r="K459" s="197"/>
      <c r="L459" s="224"/>
      <c r="M459" s="225"/>
      <c r="N459" s="197"/>
      <c r="O459" s="77"/>
      <c r="P459" s="226"/>
      <c r="Q459" s="227"/>
      <c r="R459" s="197"/>
    </row>
    <row r="460">
      <c r="A460" s="233"/>
      <c r="B460" s="234"/>
      <c r="C460" s="103"/>
      <c r="D460" s="103"/>
      <c r="E460" s="232"/>
      <c r="F460" s="197"/>
      <c r="G460" s="197"/>
      <c r="H460" s="197"/>
      <c r="I460" s="197"/>
      <c r="J460" s="197"/>
      <c r="K460" s="197"/>
      <c r="L460" s="224"/>
      <c r="M460" s="225"/>
      <c r="N460" s="197"/>
      <c r="O460" s="77"/>
      <c r="P460" s="226"/>
      <c r="Q460" s="227"/>
      <c r="R460" s="197"/>
    </row>
    <row r="461">
      <c r="A461" s="233"/>
      <c r="B461" s="234"/>
      <c r="C461" s="103"/>
      <c r="D461" s="103"/>
      <c r="E461" s="232"/>
      <c r="F461" s="197"/>
      <c r="G461" s="197"/>
      <c r="H461" s="197"/>
      <c r="I461" s="197"/>
      <c r="J461" s="197"/>
      <c r="K461" s="197"/>
      <c r="L461" s="224"/>
      <c r="M461" s="225"/>
      <c r="N461" s="197"/>
      <c r="O461" s="77"/>
      <c r="P461" s="226"/>
      <c r="Q461" s="227"/>
      <c r="R461" s="197"/>
    </row>
    <row r="462">
      <c r="A462" s="233"/>
      <c r="B462" s="234"/>
      <c r="C462" s="103"/>
      <c r="D462" s="103"/>
      <c r="E462" s="232"/>
      <c r="F462" s="197"/>
      <c r="G462" s="197"/>
      <c r="H462" s="197"/>
      <c r="I462" s="197"/>
      <c r="J462" s="197"/>
      <c r="K462" s="197"/>
      <c r="L462" s="224"/>
      <c r="M462" s="225"/>
      <c r="N462" s="197"/>
      <c r="O462" s="77"/>
      <c r="P462" s="226"/>
      <c r="Q462" s="227"/>
      <c r="R462" s="197"/>
    </row>
    <row r="463">
      <c r="A463" s="233"/>
      <c r="B463" s="234"/>
      <c r="C463" s="103"/>
      <c r="D463" s="103"/>
      <c r="E463" s="232"/>
      <c r="F463" s="197"/>
      <c r="G463" s="197"/>
      <c r="H463" s="197"/>
      <c r="I463" s="197"/>
      <c r="J463" s="197"/>
      <c r="K463" s="197"/>
      <c r="L463" s="224"/>
      <c r="M463" s="225"/>
      <c r="N463" s="197"/>
      <c r="O463" s="77"/>
      <c r="P463" s="226"/>
      <c r="Q463" s="227"/>
      <c r="R463" s="197"/>
    </row>
    <row r="464">
      <c r="A464" s="233"/>
      <c r="B464" s="234"/>
      <c r="C464" s="103"/>
      <c r="D464" s="103"/>
      <c r="E464" s="232"/>
      <c r="F464" s="197"/>
      <c r="G464" s="197"/>
      <c r="H464" s="197"/>
      <c r="I464" s="197"/>
      <c r="J464" s="197"/>
      <c r="K464" s="197"/>
      <c r="L464" s="224"/>
      <c r="M464" s="225"/>
      <c r="N464" s="197"/>
      <c r="O464" s="77"/>
      <c r="P464" s="226"/>
      <c r="Q464" s="227"/>
      <c r="R464" s="197"/>
    </row>
    <row r="465">
      <c r="A465" s="233"/>
      <c r="B465" s="234"/>
      <c r="C465" s="103"/>
      <c r="D465" s="103"/>
      <c r="E465" s="232"/>
      <c r="F465" s="197"/>
      <c r="G465" s="197"/>
      <c r="H465" s="197"/>
      <c r="I465" s="197"/>
      <c r="J465" s="197"/>
      <c r="K465" s="197"/>
      <c r="L465" s="224"/>
      <c r="M465" s="225"/>
      <c r="N465" s="197"/>
      <c r="O465" s="77"/>
      <c r="P465" s="226"/>
      <c r="Q465" s="227"/>
      <c r="R465" s="197"/>
    </row>
    <row r="466">
      <c r="A466" s="233"/>
      <c r="B466" s="234"/>
      <c r="C466" s="103"/>
      <c r="D466" s="103"/>
      <c r="E466" s="232"/>
      <c r="F466" s="197"/>
      <c r="G466" s="197"/>
      <c r="H466" s="197"/>
      <c r="I466" s="197"/>
      <c r="J466" s="197"/>
      <c r="K466" s="197"/>
      <c r="L466" s="224"/>
      <c r="M466" s="225"/>
      <c r="N466" s="197"/>
      <c r="O466" s="77"/>
      <c r="P466" s="226"/>
      <c r="Q466" s="227"/>
      <c r="R466" s="197"/>
    </row>
    <row r="467">
      <c r="A467" s="233"/>
      <c r="B467" s="234"/>
      <c r="C467" s="103"/>
      <c r="D467" s="103"/>
      <c r="E467" s="232"/>
      <c r="F467" s="197"/>
      <c r="G467" s="197"/>
      <c r="H467" s="197"/>
      <c r="I467" s="197"/>
      <c r="J467" s="197"/>
      <c r="K467" s="197"/>
      <c r="L467" s="224"/>
      <c r="M467" s="225"/>
      <c r="N467" s="197"/>
      <c r="O467" s="77"/>
      <c r="P467" s="226"/>
      <c r="Q467" s="227"/>
      <c r="R467" s="197"/>
    </row>
    <row r="468">
      <c r="A468" s="233"/>
      <c r="B468" s="234"/>
      <c r="C468" s="103"/>
      <c r="D468" s="103"/>
      <c r="E468" s="232"/>
      <c r="F468" s="197"/>
      <c r="G468" s="197"/>
      <c r="H468" s="197"/>
      <c r="I468" s="197"/>
      <c r="J468" s="197"/>
      <c r="K468" s="197"/>
      <c r="L468" s="224"/>
      <c r="M468" s="225"/>
      <c r="N468" s="197"/>
      <c r="O468" s="77"/>
      <c r="P468" s="226"/>
      <c r="Q468" s="227"/>
      <c r="R468" s="197"/>
    </row>
    <row r="469">
      <c r="A469" s="233"/>
      <c r="B469" s="234"/>
      <c r="C469" s="103"/>
      <c r="D469" s="103"/>
      <c r="E469" s="232"/>
      <c r="F469" s="197"/>
      <c r="G469" s="197"/>
      <c r="H469" s="197"/>
      <c r="I469" s="197"/>
      <c r="J469" s="197"/>
      <c r="K469" s="197"/>
      <c r="L469" s="224"/>
      <c r="M469" s="225"/>
      <c r="N469" s="197"/>
      <c r="O469" s="77"/>
      <c r="P469" s="226"/>
      <c r="Q469" s="227"/>
      <c r="R469" s="197"/>
    </row>
    <row r="470">
      <c r="A470" s="233"/>
      <c r="B470" s="234"/>
      <c r="C470" s="103"/>
      <c r="D470" s="103"/>
      <c r="E470" s="232"/>
      <c r="F470" s="197"/>
      <c r="G470" s="197"/>
      <c r="H470" s="197"/>
      <c r="I470" s="197"/>
      <c r="J470" s="197"/>
      <c r="K470" s="197"/>
      <c r="L470" s="224"/>
      <c r="M470" s="225"/>
      <c r="N470" s="197"/>
      <c r="O470" s="77"/>
      <c r="P470" s="226"/>
      <c r="Q470" s="227"/>
      <c r="R470" s="197"/>
    </row>
    <row r="471">
      <c r="A471" s="233"/>
      <c r="B471" s="234"/>
      <c r="C471" s="103"/>
      <c r="D471" s="103"/>
      <c r="E471" s="232"/>
      <c r="F471" s="197"/>
      <c r="G471" s="197"/>
      <c r="H471" s="197"/>
      <c r="I471" s="197"/>
      <c r="J471" s="197"/>
      <c r="K471" s="197"/>
      <c r="L471" s="224"/>
      <c r="M471" s="225"/>
      <c r="N471" s="197"/>
      <c r="O471" s="77"/>
      <c r="P471" s="226"/>
      <c r="Q471" s="227"/>
      <c r="R471" s="197"/>
    </row>
    <row r="472">
      <c r="A472" s="233"/>
      <c r="B472" s="234"/>
      <c r="C472" s="103"/>
      <c r="D472" s="103"/>
      <c r="E472" s="232"/>
      <c r="F472" s="197"/>
      <c r="G472" s="197"/>
      <c r="H472" s="197"/>
      <c r="I472" s="197"/>
      <c r="J472" s="197"/>
      <c r="K472" s="197"/>
      <c r="L472" s="224"/>
      <c r="M472" s="225"/>
      <c r="N472" s="197"/>
      <c r="O472" s="77"/>
      <c r="P472" s="226"/>
      <c r="Q472" s="227"/>
      <c r="R472" s="197"/>
    </row>
    <row r="473">
      <c r="A473" s="233"/>
      <c r="B473" s="234"/>
      <c r="C473" s="103"/>
      <c r="D473" s="103"/>
      <c r="E473" s="232"/>
      <c r="F473" s="197"/>
      <c r="G473" s="197"/>
      <c r="H473" s="197"/>
      <c r="I473" s="197"/>
      <c r="J473" s="197"/>
      <c r="K473" s="197"/>
      <c r="L473" s="224"/>
      <c r="M473" s="225"/>
      <c r="N473" s="197"/>
      <c r="O473" s="77"/>
      <c r="P473" s="226"/>
      <c r="Q473" s="227"/>
      <c r="R473" s="197"/>
    </row>
    <row r="474">
      <c r="A474" s="233"/>
      <c r="B474" s="234"/>
      <c r="C474" s="103"/>
      <c r="D474" s="103"/>
      <c r="E474" s="232"/>
      <c r="F474" s="197"/>
      <c r="G474" s="197"/>
      <c r="H474" s="197"/>
      <c r="I474" s="197"/>
      <c r="J474" s="197"/>
      <c r="K474" s="197"/>
      <c r="L474" s="224"/>
      <c r="M474" s="225"/>
      <c r="N474" s="197"/>
      <c r="O474" s="77"/>
      <c r="P474" s="226"/>
      <c r="Q474" s="227"/>
      <c r="R474" s="197"/>
    </row>
    <row r="475">
      <c r="A475" s="233"/>
      <c r="B475" s="234"/>
      <c r="C475" s="103"/>
      <c r="D475" s="103"/>
      <c r="E475" s="232"/>
      <c r="F475" s="197"/>
      <c r="G475" s="197"/>
      <c r="H475" s="197"/>
      <c r="I475" s="197"/>
      <c r="J475" s="197"/>
      <c r="K475" s="197"/>
      <c r="L475" s="224"/>
      <c r="M475" s="225"/>
      <c r="N475" s="197"/>
      <c r="O475" s="77"/>
      <c r="P475" s="226"/>
      <c r="Q475" s="227"/>
      <c r="R475" s="197"/>
    </row>
    <row r="476">
      <c r="A476" s="233"/>
      <c r="B476" s="234"/>
      <c r="C476" s="103"/>
      <c r="D476" s="103"/>
      <c r="E476" s="232"/>
      <c r="F476" s="197"/>
      <c r="G476" s="197"/>
      <c r="H476" s="197"/>
      <c r="I476" s="197"/>
      <c r="J476" s="197"/>
      <c r="K476" s="197"/>
      <c r="L476" s="224"/>
      <c r="M476" s="225"/>
      <c r="N476" s="197"/>
      <c r="O476" s="77"/>
      <c r="P476" s="226"/>
      <c r="Q476" s="227"/>
      <c r="R476" s="197"/>
    </row>
    <row r="477">
      <c r="A477" s="233"/>
      <c r="B477" s="234"/>
      <c r="C477" s="103"/>
      <c r="D477" s="103"/>
      <c r="E477" s="232"/>
      <c r="F477" s="197"/>
      <c r="G477" s="197"/>
      <c r="H477" s="197"/>
      <c r="I477" s="197"/>
      <c r="J477" s="197"/>
      <c r="K477" s="197"/>
      <c r="L477" s="224"/>
      <c r="M477" s="225"/>
      <c r="N477" s="197"/>
      <c r="O477" s="77"/>
      <c r="P477" s="226"/>
      <c r="Q477" s="227"/>
      <c r="R477" s="197"/>
    </row>
    <row r="478">
      <c r="A478" s="233"/>
      <c r="B478" s="234"/>
      <c r="C478" s="103"/>
      <c r="D478" s="103"/>
      <c r="E478" s="232"/>
      <c r="F478" s="197"/>
      <c r="G478" s="197"/>
      <c r="H478" s="197"/>
      <c r="I478" s="197"/>
      <c r="J478" s="197"/>
      <c r="K478" s="197"/>
      <c r="L478" s="224"/>
      <c r="M478" s="225"/>
      <c r="N478" s="197"/>
      <c r="O478" s="77"/>
      <c r="P478" s="226"/>
      <c r="Q478" s="227"/>
      <c r="R478" s="197"/>
    </row>
    <row r="479">
      <c r="A479" s="233"/>
      <c r="B479" s="234"/>
      <c r="C479" s="103"/>
      <c r="D479" s="103"/>
      <c r="E479" s="232"/>
      <c r="F479" s="197"/>
      <c r="G479" s="197"/>
      <c r="H479" s="197"/>
      <c r="I479" s="197"/>
      <c r="J479" s="197"/>
      <c r="K479" s="197"/>
      <c r="L479" s="224"/>
      <c r="M479" s="225"/>
      <c r="N479" s="197"/>
      <c r="O479" s="77"/>
      <c r="P479" s="226"/>
      <c r="Q479" s="227"/>
      <c r="R479" s="197"/>
    </row>
    <row r="480">
      <c r="A480" s="233"/>
      <c r="B480" s="234"/>
      <c r="C480" s="103"/>
      <c r="D480" s="103"/>
      <c r="E480" s="232"/>
      <c r="F480" s="197"/>
      <c r="G480" s="197"/>
      <c r="H480" s="197"/>
      <c r="I480" s="197"/>
      <c r="J480" s="197"/>
      <c r="K480" s="197"/>
      <c r="L480" s="224"/>
      <c r="M480" s="225"/>
      <c r="N480" s="197"/>
      <c r="O480" s="77"/>
      <c r="P480" s="226"/>
      <c r="Q480" s="227"/>
      <c r="R480" s="197"/>
    </row>
    <row r="481">
      <c r="A481" s="233"/>
      <c r="B481" s="234"/>
      <c r="C481" s="103"/>
      <c r="D481" s="103"/>
      <c r="E481" s="232"/>
      <c r="F481" s="197"/>
      <c r="G481" s="197"/>
      <c r="H481" s="197"/>
      <c r="I481" s="197"/>
      <c r="J481" s="197"/>
      <c r="K481" s="197"/>
      <c r="L481" s="224"/>
      <c r="M481" s="225"/>
      <c r="N481" s="197"/>
      <c r="O481" s="77"/>
      <c r="P481" s="226"/>
      <c r="Q481" s="227"/>
      <c r="R481" s="197"/>
    </row>
    <row r="482">
      <c r="A482" s="233"/>
      <c r="B482" s="234"/>
      <c r="C482" s="103"/>
      <c r="D482" s="103"/>
      <c r="E482" s="232"/>
      <c r="F482" s="197"/>
      <c r="G482" s="197"/>
      <c r="H482" s="197"/>
      <c r="I482" s="197"/>
      <c r="J482" s="197"/>
      <c r="K482" s="197"/>
      <c r="L482" s="224"/>
      <c r="M482" s="225"/>
      <c r="N482" s="197"/>
      <c r="O482" s="77"/>
      <c r="P482" s="226"/>
      <c r="Q482" s="227"/>
      <c r="R482" s="197"/>
    </row>
    <row r="483">
      <c r="A483" s="233"/>
      <c r="B483" s="234"/>
      <c r="C483" s="103"/>
      <c r="D483" s="103"/>
      <c r="E483" s="232"/>
      <c r="F483" s="197"/>
      <c r="G483" s="197"/>
      <c r="H483" s="197"/>
      <c r="I483" s="197"/>
      <c r="J483" s="197"/>
      <c r="K483" s="197"/>
      <c r="L483" s="224"/>
      <c r="M483" s="225"/>
      <c r="N483" s="197"/>
      <c r="O483" s="77"/>
      <c r="P483" s="226"/>
      <c r="Q483" s="227"/>
      <c r="R483" s="197"/>
    </row>
    <row r="484">
      <c r="A484" s="233"/>
      <c r="B484" s="234"/>
      <c r="C484" s="103"/>
      <c r="D484" s="103"/>
      <c r="E484" s="232"/>
      <c r="F484" s="197"/>
      <c r="G484" s="197"/>
      <c r="H484" s="197"/>
      <c r="I484" s="197"/>
      <c r="J484" s="197"/>
      <c r="K484" s="197"/>
      <c r="L484" s="224"/>
      <c r="M484" s="225"/>
      <c r="N484" s="197"/>
      <c r="O484" s="77"/>
      <c r="P484" s="226"/>
      <c r="Q484" s="227"/>
      <c r="R484" s="197"/>
    </row>
    <row r="485">
      <c r="A485" s="233"/>
      <c r="B485" s="234"/>
      <c r="C485" s="103"/>
      <c r="D485" s="103"/>
      <c r="E485" s="232"/>
      <c r="F485" s="197"/>
      <c r="G485" s="197"/>
      <c r="H485" s="197"/>
      <c r="I485" s="197"/>
      <c r="J485" s="197"/>
      <c r="K485" s="197"/>
      <c r="L485" s="224"/>
      <c r="M485" s="225"/>
      <c r="N485" s="197"/>
      <c r="O485" s="77"/>
      <c r="P485" s="226"/>
      <c r="Q485" s="227"/>
      <c r="R485" s="197"/>
    </row>
    <row r="486">
      <c r="A486" s="233"/>
      <c r="B486" s="234"/>
      <c r="C486" s="103"/>
      <c r="D486" s="103"/>
      <c r="E486" s="232"/>
      <c r="F486" s="197"/>
      <c r="G486" s="197"/>
      <c r="H486" s="197"/>
      <c r="I486" s="197"/>
      <c r="J486" s="197"/>
      <c r="K486" s="197"/>
      <c r="L486" s="224"/>
      <c r="M486" s="225"/>
      <c r="N486" s="197"/>
      <c r="O486" s="77"/>
      <c r="P486" s="226"/>
      <c r="Q486" s="227"/>
      <c r="R486" s="197"/>
    </row>
    <row r="487">
      <c r="A487" s="233"/>
      <c r="B487" s="234"/>
      <c r="C487" s="103"/>
      <c r="D487" s="103"/>
      <c r="E487" s="232"/>
      <c r="F487" s="197"/>
      <c r="G487" s="197"/>
      <c r="H487" s="197"/>
      <c r="I487" s="197"/>
      <c r="J487" s="197"/>
      <c r="K487" s="197"/>
      <c r="L487" s="224"/>
      <c r="M487" s="225"/>
      <c r="N487" s="197"/>
      <c r="O487" s="77"/>
      <c r="P487" s="226"/>
      <c r="Q487" s="227"/>
      <c r="R487" s="197"/>
    </row>
    <row r="488">
      <c r="A488" s="233"/>
      <c r="B488" s="234"/>
      <c r="C488" s="103"/>
      <c r="D488" s="103"/>
      <c r="E488" s="232"/>
      <c r="F488" s="197"/>
      <c r="G488" s="197"/>
      <c r="H488" s="197"/>
      <c r="I488" s="197"/>
      <c r="J488" s="197"/>
      <c r="K488" s="197"/>
      <c r="L488" s="224"/>
      <c r="M488" s="225"/>
      <c r="N488" s="197"/>
      <c r="O488" s="77"/>
      <c r="P488" s="226"/>
      <c r="Q488" s="227"/>
      <c r="R488" s="197"/>
    </row>
    <row r="489">
      <c r="A489" s="233"/>
      <c r="B489" s="234"/>
      <c r="C489" s="103"/>
      <c r="D489" s="103"/>
      <c r="E489" s="232"/>
      <c r="F489" s="197"/>
      <c r="G489" s="197"/>
      <c r="H489" s="197"/>
      <c r="I489" s="197"/>
      <c r="J489" s="197"/>
      <c r="K489" s="197"/>
      <c r="L489" s="224"/>
      <c r="M489" s="225"/>
      <c r="N489" s="197"/>
      <c r="O489" s="77"/>
      <c r="P489" s="226"/>
      <c r="Q489" s="227"/>
      <c r="R489" s="197"/>
    </row>
    <row r="490">
      <c r="A490" s="233"/>
      <c r="B490" s="234"/>
      <c r="C490" s="103"/>
      <c r="D490" s="103"/>
      <c r="E490" s="232"/>
      <c r="F490" s="197"/>
      <c r="G490" s="197"/>
      <c r="H490" s="197"/>
      <c r="I490" s="197"/>
      <c r="J490" s="197"/>
      <c r="K490" s="197"/>
      <c r="L490" s="224"/>
      <c r="M490" s="225"/>
      <c r="N490" s="197"/>
      <c r="O490" s="77"/>
      <c r="P490" s="226"/>
      <c r="Q490" s="227"/>
      <c r="R490" s="197"/>
    </row>
    <row r="491">
      <c r="A491" s="233"/>
      <c r="B491" s="234"/>
      <c r="C491" s="103"/>
      <c r="D491" s="103"/>
      <c r="E491" s="232"/>
      <c r="F491" s="197"/>
      <c r="G491" s="197"/>
      <c r="H491" s="197"/>
      <c r="I491" s="197"/>
      <c r="J491" s="197"/>
      <c r="K491" s="197"/>
      <c r="L491" s="224"/>
      <c r="M491" s="225"/>
      <c r="N491" s="197"/>
      <c r="O491" s="77"/>
      <c r="P491" s="226"/>
      <c r="Q491" s="227"/>
      <c r="R491" s="197"/>
    </row>
    <row r="492">
      <c r="A492" s="233"/>
      <c r="B492" s="234"/>
      <c r="C492" s="103"/>
      <c r="D492" s="103"/>
      <c r="E492" s="232"/>
      <c r="F492" s="197"/>
      <c r="G492" s="197"/>
      <c r="H492" s="197"/>
      <c r="I492" s="197"/>
      <c r="J492" s="197"/>
      <c r="K492" s="197"/>
      <c r="L492" s="224"/>
      <c r="M492" s="225"/>
      <c r="N492" s="197"/>
      <c r="O492" s="77"/>
      <c r="P492" s="226"/>
      <c r="Q492" s="227"/>
      <c r="R492" s="197"/>
    </row>
    <row r="493">
      <c r="A493" s="233"/>
      <c r="B493" s="234"/>
      <c r="C493" s="103"/>
      <c r="D493" s="103"/>
      <c r="E493" s="232"/>
      <c r="F493" s="197"/>
      <c r="G493" s="197"/>
      <c r="H493" s="197"/>
      <c r="I493" s="197"/>
      <c r="J493" s="197"/>
      <c r="K493" s="197"/>
      <c r="L493" s="224"/>
      <c r="M493" s="225"/>
      <c r="N493" s="197"/>
      <c r="O493" s="77"/>
      <c r="P493" s="226"/>
      <c r="Q493" s="227"/>
      <c r="R493" s="197"/>
    </row>
    <row r="494">
      <c r="A494" s="233"/>
      <c r="B494" s="234"/>
      <c r="C494" s="103"/>
      <c r="D494" s="103"/>
      <c r="E494" s="232"/>
      <c r="F494" s="197"/>
      <c r="G494" s="197"/>
      <c r="H494" s="197"/>
      <c r="I494" s="197"/>
      <c r="J494" s="197"/>
      <c r="K494" s="197"/>
      <c r="L494" s="224"/>
      <c r="M494" s="225"/>
      <c r="N494" s="197"/>
      <c r="O494" s="77"/>
      <c r="P494" s="226"/>
      <c r="Q494" s="227"/>
      <c r="R494" s="197"/>
    </row>
    <row r="495">
      <c r="A495" s="233"/>
      <c r="B495" s="234"/>
      <c r="C495" s="103"/>
      <c r="D495" s="103"/>
      <c r="E495" s="232"/>
      <c r="F495" s="197"/>
      <c r="G495" s="197"/>
      <c r="H495" s="197"/>
      <c r="I495" s="197"/>
      <c r="J495" s="197"/>
      <c r="K495" s="197"/>
      <c r="L495" s="224"/>
      <c r="M495" s="225"/>
      <c r="N495" s="197"/>
      <c r="O495" s="77"/>
      <c r="P495" s="226"/>
      <c r="Q495" s="227"/>
      <c r="R495" s="197"/>
    </row>
    <row r="496">
      <c r="A496" s="233"/>
      <c r="B496" s="234"/>
      <c r="C496" s="103"/>
      <c r="D496" s="103"/>
      <c r="E496" s="232"/>
      <c r="F496" s="197"/>
      <c r="G496" s="197"/>
      <c r="H496" s="197"/>
      <c r="I496" s="197"/>
      <c r="J496" s="197"/>
      <c r="K496" s="197"/>
      <c r="L496" s="224"/>
      <c r="M496" s="225"/>
      <c r="N496" s="197"/>
      <c r="O496" s="77"/>
      <c r="P496" s="226"/>
      <c r="Q496" s="227"/>
      <c r="R496" s="197"/>
    </row>
    <row r="497">
      <c r="A497" s="233"/>
      <c r="B497" s="234"/>
      <c r="C497" s="103"/>
      <c r="D497" s="103"/>
      <c r="E497" s="232"/>
      <c r="F497" s="197"/>
      <c r="G497" s="197"/>
      <c r="H497" s="197"/>
      <c r="I497" s="197"/>
      <c r="J497" s="197"/>
      <c r="K497" s="197"/>
      <c r="L497" s="224"/>
      <c r="M497" s="225"/>
      <c r="N497" s="197"/>
      <c r="O497" s="77"/>
      <c r="P497" s="226"/>
      <c r="Q497" s="227"/>
      <c r="R497" s="197"/>
    </row>
    <row r="498">
      <c r="A498" s="233"/>
      <c r="B498" s="234"/>
      <c r="C498" s="103"/>
      <c r="D498" s="103"/>
      <c r="E498" s="232"/>
      <c r="F498" s="197"/>
      <c r="G498" s="197"/>
      <c r="H498" s="197"/>
      <c r="I498" s="197"/>
      <c r="J498" s="197"/>
      <c r="K498" s="197"/>
      <c r="L498" s="224"/>
      <c r="M498" s="225"/>
      <c r="N498" s="197"/>
      <c r="O498" s="77"/>
      <c r="P498" s="226"/>
      <c r="Q498" s="227"/>
      <c r="R498" s="197"/>
    </row>
    <row r="499">
      <c r="A499" s="233"/>
      <c r="B499" s="234"/>
      <c r="C499" s="103"/>
      <c r="D499" s="103"/>
      <c r="E499" s="232"/>
      <c r="F499" s="197"/>
      <c r="G499" s="197"/>
      <c r="H499" s="197"/>
      <c r="I499" s="197"/>
      <c r="J499" s="197"/>
      <c r="K499" s="197"/>
      <c r="L499" s="224"/>
      <c r="M499" s="225"/>
      <c r="N499" s="197"/>
      <c r="O499" s="77"/>
      <c r="P499" s="226"/>
      <c r="Q499" s="227"/>
      <c r="R499" s="197"/>
    </row>
    <row r="500">
      <c r="A500" s="233"/>
      <c r="B500" s="234"/>
      <c r="C500" s="103"/>
      <c r="D500" s="103"/>
      <c r="E500" s="232"/>
      <c r="F500" s="197"/>
      <c r="G500" s="197"/>
      <c r="H500" s="197"/>
      <c r="I500" s="197"/>
      <c r="J500" s="197"/>
      <c r="K500" s="197"/>
      <c r="L500" s="224"/>
      <c r="M500" s="225"/>
      <c r="N500" s="197"/>
      <c r="O500" s="77"/>
      <c r="P500" s="226"/>
      <c r="Q500" s="227"/>
      <c r="R500" s="197"/>
    </row>
    <row r="501">
      <c r="A501" s="233"/>
      <c r="B501" s="234"/>
      <c r="C501" s="103"/>
      <c r="D501" s="103"/>
      <c r="E501" s="232"/>
      <c r="F501" s="197"/>
      <c r="G501" s="197"/>
      <c r="H501" s="197"/>
      <c r="I501" s="197"/>
      <c r="J501" s="197"/>
      <c r="K501" s="197"/>
      <c r="L501" s="224"/>
      <c r="M501" s="225"/>
      <c r="N501" s="197"/>
      <c r="O501" s="77"/>
      <c r="P501" s="226"/>
      <c r="Q501" s="227"/>
      <c r="R501" s="197"/>
    </row>
    <row r="502">
      <c r="A502" s="233"/>
      <c r="B502" s="234"/>
      <c r="C502" s="103"/>
      <c r="D502" s="103"/>
      <c r="E502" s="232"/>
      <c r="F502" s="197"/>
      <c r="G502" s="197"/>
      <c r="H502" s="197"/>
      <c r="I502" s="197"/>
      <c r="J502" s="197"/>
      <c r="K502" s="197"/>
      <c r="L502" s="224"/>
      <c r="M502" s="225"/>
      <c r="N502" s="197"/>
      <c r="O502" s="77"/>
      <c r="P502" s="226"/>
      <c r="Q502" s="227"/>
      <c r="R502" s="197"/>
    </row>
    <row r="503">
      <c r="A503" s="233"/>
      <c r="B503" s="234"/>
      <c r="C503" s="103"/>
      <c r="D503" s="103"/>
      <c r="E503" s="232"/>
      <c r="F503" s="197"/>
      <c r="G503" s="197"/>
      <c r="H503" s="197"/>
      <c r="I503" s="197"/>
      <c r="J503" s="197"/>
      <c r="K503" s="197"/>
      <c r="L503" s="224"/>
      <c r="M503" s="225"/>
      <c r="N503" s="197"/>
      <c r="O503" s="77"/>
      <c r="P503" s="226"/>
      <c r="Q503" s="227"/>
      <c r="R503" s="197"/>
    </row>
    <row r="504">
      <c r="A504" s="233"/>
      <c r="B504" s="234"/>
      <c r="C504" s="103"/>
      <c r="D504" s="103"/>
      <c r="E504" s="232"/>
      <c r="F504" s="197"/>
      <c r="G504" s="197"/>
      <c r="H504" s="197"/>
      <c r="I504" s="197"/>
      <c r="J504" s="197"/>
      <c r="K504" s="197"/>
      <c r="L504" s="224"/>
      <c r="M504" s="225"/>
      <c r="N504" s="197"/>
      <c r="O504" s="77"/>
      <c r="P504" s="226"/>
      <c r="Q504" s="227"/>
      <c r="R504" s="197"/>
    </row>
    <row r="505">
      <c r="A505" s="233"/>
      <c r="B505" s="234"/>
      <c r="C505" s="103"/>
      <c r="D505" s="103"/>
      <c r="E505" s="232"/>
      <c r="F505" s="197"/>
      <c r="G505" s="197"/>
      <c r="H505" s="197"/>
      <c r="I505" s="197"/>
      <c r="J505" s="197"/>
      <c r="K505" s="197"/>
      <c r="L505" s="224"/>
      <c r="M505" s="225"/>
      <c r="N505" s="197"/>
      <c r="O505" s="77"/>
      <c r="P505" s="226"/>
      <c r="Q505" s="227"/>
      <c r="R505" s="197"/>
    </row>
    <row r="506">
      <c r="A506" s="233"/>
      <c r="B506" s="234"/>
      <c r="C506" s="103"/>
      <c r="D506" s="103"/>
      <c r="E506" s="232"/>
      <c r="F506" s="197"/>
      <c r="G506" s="197"/>
      <c r="H506" s="197"/>
      <c r="I506" s="197"/>
      <c r="J506" s="197"/>
      <c r="K506" s="197"/>
      <c r="L506" s="224"/>
      <c r="M506" s="225"/>
      <c r="N506" s="197"/>
      <c r="O506" s="77"/>
      <c r="P506" s="226"/>
      <c r="Q506" s="227"/>
      <c r="R506" s="197"/>
    </row>
    <row r="507">
      <c r="A507" s="233"/>
      <c r="B507" s="234"/>
      <c r="C507" s="103"/>
      <c r="D507" s="103"/>
      <c r="E507" s="232"/>
      <c r="F507" s="197"/>
      <c r="G507" s="197"/>
      <c r="H507" s="197"/>
      <c r="I507" s="197"/>
      <c r="J507" s="197"/>
      <c r="K507" s="197"/>
      <c r="L507" s="224"/>
      <c r="M507" s="225"/>
      <c r="N507" s="197"/>
      <c r="O507" s="77"/>
      <c r="P507" s="226"/>
      <c r="Q507" s="227"/>
      <c r="R507" s="197"/>
    </row>
    <row r="508">
      <c r="A508" s="233"/>
      <c r="B508" s="234"/>
      <c r="C508" s="103"/>
      <c r="D508" s="103"/>
      <c r="E508" s="232"/>
      <c r="F508" s="197"/>
      <c r="G508" s="197"/>
      <c r="H508" s="197"/>
      <c r="I508" s="197"/>
      <c r="J508" s="197"/>
      <c r="K508" s="197"/>
      <c r="L508" s="224"/>
      <c r="M508" s="225"/>
      <c r="N508" s="197"/>
      <c r="O508" s="77"/>
      <c r="P508" s="226"/>
      <c r="Q508" s="227"/>
      <c r="R508" s="197"/>
    </row>
    <row r="509">
      <c r="A509" s="233"/>
      <c r="B509" s="234"/>
      <c r="C509" s="103"/>
      <c r="D509" s="103"/>
      <c r="E509" s="232"/>
      <c r="F509" s="197"/>
      <c r="G509" s="197"/>
      <c r="H509" s="197"/>
      <c r="I509" s="197"/>
      <c r="J509" s="197"/>
      <c r="K509" s="197"/>
      <c r="L509" s="224"/>
      <c r="M509" s="225"/>
      <c r="N509" s="197"/>
      <c r="O509" s="77"/>
      <c r="P509" s="226"/>
      <c r="Q509" s="227"/>
      <c r="R509" s="197"/>
    </row>
    <row r="510">
      <c r="A510" s="233"/>
      <c r="B510" s="234"/>
      <c r="C510" s="103"/>
      <c r="D510" s="103"/>
      <c r="E510" s="232"/>
      <c r="F510" s="197"/>
      <c r="G510" s="197"/>
      <c r="H510" s="197"/>
      <c r="I510" s="197"/>
      <c r="J510" s="197"/>
      <c r="K510" s="197"/>
      <c r="L510" s="224"/>
      <c r="M510" s="225"/>
      <c r="N510" s="197"/>
      <c r="O510" s="77"/>
      <c r="P510" s="226"/>
      <c r="Q510" s="227"/>
      <c r="R510" s="197"/>
    </row>
    <row r="511">
      <c r="A511" s="233"/>
      <c r="B511" s="234"/>
      <c r="C511" s="103"/>
      <c r="D511" s="103"/>
      <c r="E511" s="232"/>
      <c r="F511" s="197"/>
      <c r="G511" s="197"/>
      <c r="H511" s="197"/>
      <c r="I511" s="197"/>
      <c r="J511" s="197"/>
      <c r="K511" s="197"/>
      <c r="L511" s="224"/>
      <c r="M511" s="225"/>
      <c r="N511" s="197"/>
      <c r="O511" s="77"/>
      <c r="P511" s="226"/>
      <c r="Q511" s="227"/>
      <c r="R511" s="197"/>
    </row>
    <row r="512">
      <c r="A512" s="233"/>
      <c r="B512" s="234"/>
      <c r="C512" s="103"/>
      <c r="D512" s="103"/>
      <c r="E512" s="232"/>
      <c r="F512" s="197"/>
      <c r="G512" s="197"/>
      <c r="H512" s="197"/>
      <c r="I512" s="197"/>
      <c r="J512" s="197"/>
      <c r="K512" s="197"/>
      <c r="L512" s="224"/>
      <c r="M512" s="225"/>
      <c r="N512" s="197"/>
      <c r="O512" s="77"/>
      <c r="P512" s="226"/>
      <c r="Q512" s="227"/>
      <c r="R512" s="197"/>
    </row>
    <row r="513">
      <c r="A513" s="233"/>
      <c r="B513" s="234"/>
      <c r="C513" s="103"/>
      <c r="D513" s="103"/>
      <c r="E513" s="232"/>
      <c r="F513" s="197"/>
      <c r="G513" s="197"/>
      <c r="H513" s="197"/>
      <c r="I513" s="197"/>
      <c r="J513" s="197"/>
      <c r="K513" s="197"/>
      <c r="L513" s="224"/>
      <c r="M513" s="225"/>
      <c r="N513" s="197"/>
      <c r="O513" s="77"/>
      <c r="P513" s="226"/>
      <c r="Q513" s="227"/>
      <c r="R513" s="197"/>
    </row>
    <row r="514">
      <c r="A514" s="233"/>
      <c r="B514" s="234"/>
      <c r="C514" s="103"/>
      <c r="D514" s="103"/>
      <c r="E514" s="232"/>
      <c r="F514" s="197"/>
      <c r="G514" s="197"/>
      <c r="H514" s="197"/>
      <c r="I514" s="197"/>
      <c r="J514" s="197"/>
      <c r="K514" s="197"/>
      <c r="L514" s="224"/>
      <c r="M514" s="225"/>
      <c r="N514" s="197"/>
      <c r="O514" s="77"/>
      <c r="P514" s="226"/>
      <c r="Q514" s="227"/>
      <c r="R514" s="197"/>
    </row>
    <row r="515">
      <c r="A515" s="233"/>
      <c r="B515" s="234"/>
      <c r="C515" s="103"/>
      <c r="D515" s="103"/>
      <c r="E515" s="232"/>
      <c r="F515" s="197"/>
      <c r="G515" s="197"/>
      <c r="H515" s="197"/>
      <c r="I515" s="197"/>
      <c r="J515" s="197"/>
      <c r="K515" s="197"/>
      <c r="L515" s="224"/>
      <c r="M515" s="225"/>
      <c r="N515" s="197"/>
      <c r="O515" s="77"/>
      <c r="P515" s="226"/>
      <c r="Q515" s="227"/>
      <c r="R515" s="197"/>
    </row>
    <row r="516">
      <c r="A516" s="233"/>
      <c r="B516" s="234"/>
      <c r="C516" s="103"/>
      <c r="D516" s="103"/>
      <c r="E516" s="232"/>
      <c r="F516" s="197"/>
      <c r="G516" s="197"/>
      <c r="H516" s="197"/>
      <c r="I516" s="197"/>
      <c r="J516" s="197"/>
      <c r="K516" s="197"/>
      <c r="L516" s="224"/>
      <c r="M516" s="225"/>
      <c r="N516" s="197"/>
      <c r="O516" s="77"/>
      <c r="P516" s="226"/>
      <c r="Q516" s="227"/>
      <c r="R516" s="197"/>
    </row>
    <row r="517">
      <c r="A517" s="233"/>
      <c r="B517" s="234"/>
      <c r="C517" s="103"/>
      <c r="D517" s="103"/>
      <c r="E517" s="232"/>
      <c r="F517" s="197"/>
      <c r="G517" s="197"/>
      <c r="H517" s="197"/>
      <c r="I517" s="197"/>
      <c r="J517" s="197"/>
      <c r="K517" s="197"/>
      <c r="L517" s="224"/>
      <c r="M517" s="225"/>
      <c r="N517" s="197"/>
      <c r="O517" s="77"/>
      <c r="P517" s="226"/>
      <c r="Q517" s="227"/>
      <c r="R517" s="197"/>
    </row>
    <row r="518">
      <c r="A518" s="233"/>
      <c r="B518" s="234"/>
      <c r="C518" s="103"/>
      <c r="D518" s="103"/>
      <c r="E518" s="232"/>
      <c r="F518" s="197"/>
      <c r="G518" s="197"/>
      <c r="H518" s="197"/>
      <c r="I518" s="197"/>
      <c r="J518" s="197"/>
      <c r="K518" s="197"/>
      <c r="L518" s="224"/>
      <c r="M518" s="225"/>
      <c r="N518" s="197"/>
      <c r="O518" s="77"/>
      <c r="P518" s="226"/>
      <c r="Q518" s="227"/>
      <c r="R518" s="197"/>
    </row>
    <row r="519">
      <c r="A519" s="233"/>
      <c r="B519" s="234"/>
      <c r="C519" s="103"/>
      <c r="D519" s="103"/>
      <c r="E519" s="232"/>
      <c r="F519" s="197"/>
      <c r="G519" s="197"/>
      <c r="H519" s="197"/>
      <c r="I519" s="197"/>
      <c r="J519" s="197"/>
      <c r="K519" s="197"/>
      <c r="L519" s="224"/>
      <c r="M519" s="225"/>
      <c r="N519" s="197"/>
      <c r="O519" s="77"/>
      <c r="P519" s="226"/>
      <c r="Q519" s="227"/>
      <c r="R519" s="197"/>
    </row>
    <row r="520">
      <c r="A520" s="233"/>
      <c r="B520" s="234"/>
      <c r="C520" s="103"/>
      <c r="D520" s="103"/>
      <c r="E520" s="232"/>
      <c r="F520" s="197"/>
      <c r="G520" s="197"/>
      <c r="H520" s="197"/>
      <c r="I520" s="197"/>
      <c r="J520" s="197"/>
      <c r="K520" s="197"/>
      <c r="L520" s="224"/>
      <c r="M520" s="225"/>
      <c r="N520" s="197"/>
      <c r="O520" s="77"/>
      <c r="P520" s="226"/>
      <c r="Q520" s="227"/>
      <c r="R520" s="197"/>
    </row>
    <row r="521">
      <c r="A521" s="233"/>
      <c r="B521" s="234"/>
      <c r="C521" s="103"/>
      <c r="D521" s="103"/>
      <c r="E521" s="232"/>
      <c r="F521" s="197"/>
      <c r="G521" s="197"/>
      <c r="H521" s="197"/>
      <c r="I521" s="197"/>
      <c r="J521" s="197"/>
      <c r="K521" s="197"/>
      <c r="L521" s="224"/>
      <c r="M521" s="225"/>
      <c r="N521" s="197"/>
      <c r="O521" s="77"/>
      <c r="P521" s="226"/>
      <c r="Q521" s="227"/>
      <c r="R521" s="197"/>
    </row>
    <row r="522">
      <c r="A522" s="233"/>
      <c r="B522" s="234"/>
      <c r="C522" s="103"/>
      <c r="D522" s="103"/>
      <c r="E522" s="232"/>
      <c r="F522" s="197"/>
      <c r="G522" s="197"/>
      <c r="H522" s="197"/>
      <c r="I522" s="197"/>
      <c r="J522" s="197"/>
      <c r="K522" s="197"/>
      <c r="L522" s="224"/>
      <c r="M522" s="225"/>
      <c r="N522" s="197"/>
      <c r="O522" s="77"/>
      <c r="P522" s="226"/>
      <c r="Q522" s="227"/>
      <c r="R522" s="197"/>
    </row>
    <row r="523">
      <c r="A523" s="233"/>
      <c r="B523" s="234"/>
      <c r="C523" s="103"/>
      <c r="D523" s="103"/>
      <c r="E523" s="232"/>
      <c r="F523" s="197"/>
      <c r="G523" s="197"/>
      <c r="H523" s="197"/>
      <c r="I523" s="197"/>
      <c r="J523" s="197"/>
      <c r="K523" s="197"/>
      <c r="L523" s="224"/>
      <c r="M523" s="225"/>
      <c r="N523" s="197"/>
      <c r="O523" s="77"/>
      <c r="P523" s="226"/>
      <c r="Q523" s="227"/>
      <c r="R523" s="197"/>
    </row>
    <row r="524">
      <c r="A524" s="233"/>
      <c r="B524" s="234"/>
      <c r="C524" s="103"/>
      <c r="D524" s="103"/>
      <c r="E524" s="232"/>
      <c r="F524" s="197"/>
      <c r="G524" s="197"/>
      <c r="H524" s="197"/>
      <c r="I524" s="197"/>
      <c r="J524" s="197"/>
      <c r="K524" s="197"/>
      <c r="L524" s="224"/>
      <c r="M524" s="225"/>
      <c r="N524" s="197"/>
      <c r="O524" s="77"/>
      <c r="P524" s="226"/>
      <c r="Q524" s="227"/>
      <c r="R524" s="197"/>
    </row>
    <row r="525">
      <c r="A525" s="233"/>
      <c r="B525" s="234"/>
      <c r="C525" s="103"/>
      <c r="D525" s="103"/>
      <c r="E525" s="232"/>
      <c r="F525" s="197"/>
      <c r="G525" s="197"/>
      <c r="H525" s="197"/>
      <c r="I525" s="197"/>
      <c r="J525" s="197"/>
      <c r="K525" s="197"/>
      <c r="L525" s="224"/>
      <c r="M525" s="225"/>
      <c r="N525" s="197"/>
      <c r="O525" s="77"/>
      <c r="P525" s="226"/>
      <c r="Q525" s="227"/>
      <c r="R525" s="197"/>
    </row>
    <row r="526">
      <c r="A526" s="233"/>
      <c r="B526" s="234"/>
      <c r="C526" s="103"/>
      <c r="D526" s="103"/>
      <c r="E526" s="232"/>
      <c r="F526" s="197"/>
      <c r="G526" s="197"/>
      <c r="H526" s="197"/>
      <c r="I526" s="197"/>
      <c r="J526" s="197"/>
      <c r="K526" s="197"/>
      <c r="L526" s="224"/>
      <c r="M526" s="225"/>
      <c r="N526" s="197"/>
      <c r="O526" s="77"/>
      <c r="P526" s="226"/>
      <c r="Q526" s="227"/>
      <c r="R526" s="197"/>
    </row>
    <row r="527">
      <c r="A527" s="233"/>
      <c r="B527" s="234"/>
      <c r="C527" s="103"/>
      <c r="D527" s="103"/>
      <c r="E527" s="232"/>
      <c r="F527" s="197"/>
      <c r="G527" s="197"/>
      <c r="H527" s="197"/>
      <c r="I527" s="197"/>
      <c r="J527" s="197"/>
      <c r="K527" s="197"/>
      <c r="L527" s="224"/>
      <c r="M527" s="225"/>
      <c r="N527" s="197"/>
      <c r="O527" s="77"/>
      <c r="P527" s="226"/>
      <c r="Q527" s="227"/>
      <c r="R527" s="197"/>
    </row>
    <row r="528">
      <c r="A528" s="233"/>
      <c r="B528" s="234"/>
      <c r="C528" s="103"/>
      <c r="D528" s="103"/>
      <c r="E528" s="232"/>
      <c r="F528" s="197"/>
      <c r="G528" s="197"/>
      <c r="H528" s="197"/>
      <c r="I528" s="197"/>
      <c r="J528" s="197"/>
      <c r="K528" s="197"/>
      <c r="L528" s="224"/>
      <c r="M528" s="225"/>
      <c r="N528" s="197"/>
      <c r="O528" s="77"/>
      <c r="P528" s="226"/>
      <c r="Q528" s="227"/>
      <c r="R528" s="197"/>
    </row>
    <row r="529">
      <c r="A529" s="233"/>
      <c r="B529" s="234"/>
      <c r="C529" s="103"/>
      <c r="D529" s="103"/>
      <c r="E529" s="232"/>
      <c r="F529" s="197"/>
      <c r="G529" s="197"/>
      <c r="H529" s="197"/>
      <c r="I529" s="197"/>
      <c r="J529" s="197"/>
      <c r="K529" s="197"/>
      <c r="L529" s="224"/>
      <c r="M529" s="225"/>
      <c r="N529" s="197"/>
      <c r="O529" s="77"/>
      <c r="P529" s="226"/>
      <c r="Q529" s="227"/>
      <c r="R529" s="197"/>
    </row>
    <row r="530">
      <c r="A530" s="233"/>
      <c r="B530" s="234"/>
      <c r="C530" s="103"/>
      <c r="D530" s="103"/>
      <c r="E530" s="232"/>
      <c r="F530" s="197"/>
      <c r="G530" s="197"/>
      <c r="H530" s="197"/>
      <c r="I530" s="197"/>
      <c r="J530" s="197"/>
      <c r="K530" s="197"/>
      <c r="L530" s="224"/>
      <c r="M530" s="225"/>
      <c r="N530" s="197"/>
      <c r="O530" s="77"/>
      <c r="P530" s="226"/>
      <c r="Q530" s="227"/>
      <c r="R530" s="197"/>
    </row>
    <row r="531">
      <c r="A531" s="233"/>
      <c r="B531" s="234"/>
      <c r="C531" s="103"/>
      <c r="D531" s="103"/>
      <c r="E531" s="232"/>
      <c r="F531" s="197"/>
      <c r="G531" s="197"/>
      <c r="H531" s="197"/>
      <c r="I531" s="197"/>
      <c r="J531" s="197"/>
      <c r="K531" s="197"/>
      <c r="L531" s="224"/>
      <c r="M531" s="225"/>
      <c r="N531" s="197"/>
      <c r="O531" s="77"/>
      <c r="P531" s="226"/>
      <c r="Q531" s="227"/>
      <c r="R531" s="197"/>
    </row>
    <row r="532">
      <c r="A532" s="233"/>
      <c r="B532" s="234"/>
      <c r="C532" s="103"/>
      <c r="D532" s="103"/>
      <c r="E532" s="232"/>
      <c r="F532" s="197"/>
      <c r="G532" s="197"/>
      <c r="H532" s="197"/>
      <c r="I532" s="197"/>
      <c r="J532" s="197"/>
      <c r="K532" s="197"/>
      <c r="L532" s="224"/>
      <c r="M532" s="225"/>
      <c r="N532" s="197"/>
      <c r="O532" s="77"/>
      <c r="P532" s="226"/>
      <c r="Q532" s="227"/>
      <c r="R532" s="197"/>
    </row>
    <row r="533">
      <c r="A533" s="233"/>
      <c r="B533" s="234"/>
      <c r="C533" s="103"/>
      <c r="D533" s="103"/>
      <c r="E533" s="232"/>
      <c r="F533" s="197"/>
      <c r="G533" s="197"/>
      <c r="H533" s="197"/>
      <c r="I533" s="197"/>
      <c r="J533" s="197"/>
      <c r="K533" s="197"/>
      <c r="L533" s="224"/>
      <c r="M533" s="225"/>
      <c r="N533" s="197"/>
      <c r="O533" s="77"/>
      <c r="P533" s="226"/>
      <c r="Q533" s="227"/>
      <c r="R533" s="197"/>
    </row>
    <row r="534">
      <c r="A534" s="233"/>
      <c r="B534" s="234"/>
      <c r="C534" s="103"/>
      <c r="D534" s="103"/>
      <c r="E534" s="232"/>
      <c r="F534" s="197"/>
      <c r="G534" s="197"/>
      <c r="H534" s="197"/>
      <c r="I534" s="197"/>
      <c r="J534" s="197"/>
      <c r="K534" s="197"/>
      <c r="L534" s="224"/>
      <c r="M534" s="225"/>
      <c r="N534" s="197"/>
      <c r="O534" s="77"/>
      <c r="P534" s="226"/>
      <c r="Q534" s="227"/>
      <c r="R534" s="197"/>
    </row>
    <row r="535">
      <c r="A535" s="233"/>
      <c r="B535" s="234"/>
      <c r="C535" s="103"/>
      <c r="D535" s="103"/>
      <c r="E535" s="232"/>
      <c r="F535" s="197"/>
      <c r="G535" s="197"/>
      <c r="H535" s="197"/>
      <c r="I535" s="197"/>
      <c r="J535" s="197"/>
      <c r="K535" s="197"/>
      <c r="L535" s="224"/>
      <c r="M535" s="225"/>
      <c r="N535" s="197"/>
      <c r="O535" s="77"/>
      <c r="P535" s="226"/>
      <c r="Q535" s="227"/>
      <c r="R535" s="197"/>
    </row>
    <row r="536">
      <c r="A536" s="233"/>
      <c r="B536" s="234"/>
      <c r="C536" s="103"/>
      <c r="D536" s="103"/>
      <c r="E536" s="232"/>
      <c r="F536" s="197"/>
      <c r="G536" s="197"/>
      <c r="H536" s="197"/>
      <c r="I536" s="197"/>
      <c r="J536" s="197"/>
      <c r="K536" s="197"/>
      <c r="L536" s="224"/>
      <c r="M536" s="225"/>
      <c r="N536" s="197"/>
      <c r="O536" s="77"/>
      <c r="P536" s="226"/>
      <c r="Q536" s="227"/>
      <c r="R536" s="197"/>
    </row>
    <row r="537">
      <c r="A537" s="233"/>
      <c r="B537" s="234"/>
      <c r="C537" s="103"/>
      <c r="D537" s="103"/>
      <c r="E537" s="232"/>
      <c r="F537" s="197"/>
      <c r="G537" s="197"/>
      <c r="H537" s="197"/>
      <c r="I537" s="197"/>
      <c r="J537" s="197"/>
      <c r="K537" s="197"/>
      <c r="L537" s="224"/>
      <c r="M537" s="225"/>
      <c r="N537" s="197"/>
      <c r="O537" s="77"/>
      <c r="P537" s="226"/>
      <c r="Q537" s="227"/>
      <c r="R537" s="197"/>
    </row>
    <row r="538">
      <c r="A538" s="233"/>
      <c r="B538" s="234"/>
      <c r="C538" s="103"/>
      <c r="D538" s="103"/>
      <c r="E538" s="232"/>
      <c r="F538" s="197"/>
      <c r="G538" s="197"/>
      <c r="H538" s="197"/>
      <c r="I538" s="197"/>
      <c r="J538" s="197"/>
      <c r="K538" s="197"/>
      <c r="L538" s="224"/>
      <c r="M538" s="225"/>
      <c r="N538" s="197"/>
      <c r="O538" s="77"/>
      <c r="P538" s="226"/>
      <c r="Q538" s="227"/>
      <c r="R538" s="197"/>
    </row>
    <row r="539">
      <c r="A539" s="233"/>
      <c r="B539" s="234"/>
      <c r="C539" s="103"/>
      <c r="D539" s="103"/>
      <c r="E539" s="232"/>
      <c r="F539" s="197"/>
      <c r="G539" s="197"/>
      <c r="H539" s="197"/>
      <c r="I539" s="197"/>
      <c r="J539" s="197"/>
      <c r="K539" s="197"/>
      <c r="L539" s="224"/>
      <c r="M539" s="225"/>
      <c r="N539" s="197"/>
      <c r="O539" s="77"/>
      <c r="P539" s="226"/>
      <c r="Q539" s="227"/>
      <c r="R539" s="197"/>
    </row>
    <row r="540">
      <c r="A540" s="233"/>
      <c r="B540" s="234"/>
      <c r="C540" s="103"/>
      <c r="D540" s="103"/>
      <c r="E540" s="232"/>
      <c r="F540" s="197"/>
      <c r="G540" s="197"/>
      <c r="H540" s="197"/>
      <c r="I540" s="197"/>
      <c r="J540" s="197"/>
      <c r="K540" s="197"/>
      <c r="L540" s="224"/>
      <c r="M540" s="225"/>
      <c r="N540" s="197"/>
      <c r="O540" s="77"/>
      <c r="P540" s="226"/>
      <c r="Q540" s="227"/>
      <c r="R540" s="197"/>
    </row>
    <row r="541">
      <c r="A541" s="233"/>
      <c r="B541" s="234"/>
      <c r="C541" s="103"/>
      <c r="D541" s="103"/>
      <c r="E541" s="232"/>
      <c r="F541" s="197"/>
      <c r="G541" s="197"/>
      <c r="H541" s="197"/>
      <c r="I541" s="197"/>
      <c r="J541" s="197"/>
      <c r="K541" s="197"/>
      <c r="L541" s="224"/>
      <c r="M541" s="225"/>
      <c r="N541" s="197"/>
      <c r="O541" s="77"/>
      <c r="P541" s="226"/>
      <c r="Q541" s="227"/>
      <c r="R541" s="197"/>
    </row>
    <row r="542">
      <c r="A542" s="233"/>
      <c r="B542" s="234"/>
      <c r="C542" s="103"/>
      <c r="D542" s="103"/>
      <c r="E542" s="232"/>
      <c r="F542" s="197"/>
      <c r="G542" s="197"/>
      <c r="H542" s="197"/>
      <c r="I542" s="197"/>
      <c r="J542" s="197"/>
      <c r="K542" s="197"/>
      <c r="L542" s="224"/>
      <c r="M542" s="225"/>
      <c r="N542" s="197"/>
      <c r="O542" s="77"/>
      <c r="P542" s="226"/>
      <c r="Q542" s="227"/>
      <c r="R542" s="197"/>
    </row>
    <row r="543">
      <c r="A543" s="233"/>
      <c r="B543" s="234"/>
      <c r="C543" s="103"/>
      <c r="D543" s="103"/>
      <c r="E543" s="232"/>
      <c r="F543" s="197"/>
      <c r="G543" s="197"/>
      <c r="H543" s="197"/>
      <c r="I543" s="197"/>
      <c r="J543" s="197"/>
      <c r="K543" s="197"/>
      <c r="L543" s="224"/>
      <c r="M543" s="225"/>
      <c r="N543" s="197"/>
      <c r="O543" s="77"/>
      <c r="P543" s="226"/>
      <c r="Q543" s="227"/>
      <c r="R543" s="197"/>
    </row>
    <row r="544">
      <c r="A544" s="233"/>
      <c r="B544" s="234"/>
      <c r="C544" s="103"/>
      <c r="D544" s="103"/>
      <c r="E544" s="232"/>
      <c r="F544" s="197"/>
      <c r="G544" s="197"/>
      <c r="H544" s="197"/>
      <c r="I544" s="197"/>
      <c r="J544" s="197"/>
      <c r="K544" s="197"/>
      <c r="L544" s="224"/>
      <c r="M544" s="225"/>
      <c r="N544" s="197"/>
      <c r="O544" s="77"/>
      <c r="P544" s="226"/>
      <c r="Q544" s="227"/>
      <c r="R544" s="197"/>
    </row>
    <row r="545">
      <c r="A545" s="233"/>
      <c r="B545" s="234"/>
      <c r="C545" s="103"/>
      <c r="D545" s="103"/>
      <c r="E545" s="232"/>
      <c r="F545" s="197"/>
      <c r="G545" s="197"/>
      <c r="H545" s="197"/>
      <c r="I545" s="197"/>
      <c r="J545" s="197"/>
      <c r="K545" s="197"/>
      <c r="L545" s="224"/>
      <c r="M545" s="225"/>
      <c r="N545" s="197"/>
      <c r="O545" s="77"/>
      <c r="P545" s="226"/>
      <c r="Q545" s="227"/>
      <c r="R545" s="197"/>
    </row>
    <row r="546">
      <c r="A546" s="233"/>
      <c r="B546" s="234"/>
      <c r="C546" s="103"/>
      <c r="D546" s="103"/>
      <c r="E546" s="232"/>
      <c r="F546" s="197"/>
      <c r="G546" s="197"/>
      <c r="H546" s="197"/>
      <c r="I546" s="197"/>
      <c r="J546" s="197"/>
      <c r="K546" s="197"/>
      <c r="L546" s="224"/>
      <c r="M546" s="225"/>
      <c r="N546" s="197"/>
      <c r="O546" s="77"/>
      <c r="P546" s="226"/>
      <c r="Q546" s="227"/>
      <c r="R546" s="197"/>
    </row>
    <row r="547">
      <c r="A547" s="233"/>
      <c r="B547" s="234"/>
      <c r="C547" s="103"/>
      <c r="D547" s="103"/>
      <c r="E547" s="232"/>
      <c r="F547" s="197"/>
      <c r="G547" s="197"/>
      <c r="H547" s="197"/>
      <c r="I547" s="197"/>
      <c r="J547" s="197"/>
      <c r="K547" s="197"/>
      <c r="L547" s="224"/>
      <c r="M547" s="225"/>
      <c r="N547" s="197"/>
      <c r="O547" s="77"/>
      <c r="P547" s="226"/>
      <c r="Q547" s="227"/>
      <c r="R547" s="197"/>
    </row>
    <row r="548">
      <c r="A548" s="233"/>
      <c r="B548" s="234"/>
      <c r="C548" s="103"/>
      <c r="D548" s="103"/>
      <c r="E548" s="232"/>
      <c r="F548" s="197"/>
      <c r="G548" s="197"/>
      <c r="H548" s="197"/>
      <c r="I548" s="197"/>
      <c r="J548" s="197"/>
      <c r="K548" s="197"/>
      <c r="L548" s="224"/>
      <c r="M548" s="225"/>
      <c r="N548" s="197"/>
      <c r="O548" s="77"/>
      <c r="P548" s="226"/>
      <c r="Q548" s="227"/>
      <c r="R548" s="197"/>
    </row>
    <row r="549">
      <c r="A549" s="233"/>
      <c r="B549" s="234"/>
      <c r="C549" s="103"/>
      <c r="D549" s="103"/>
      <c r="E549" s="232"/>
      <c r="F549" s="197"/>
      <c r="G549" s="197"/>
      <c r="H549" s="197"/>
      <c r="I549" s="197"/>
      <c r="J549" s="197"/>
      <c r="K549" s="197"/>
      <c r="L549" s="224"/>
      <c r="M549" s="225"/>
      <c r="N549" s="197"/>
      <c r="O549" s="77"/>
      <c r="P549" s="226"/>
      <c r="Q549" s="227"/>
      <c r="R549" s="197"/>
    </row>
    <row r="550">
      <c r="A550" s="233"/>
      <c r="B550" s="234"/>
      <c r="C550" s="103"/>
      <c r="D550" s="103"/>
      <c r="E550" s="232"/>
      <c r="F550" s="197"/>
      <c r="G550" s="197"/>
      <c r="H550" s="197"/>
      <c r="I550" s="197"/>
      <c r="J550" s="197"/>
      <c r="K550" s="197"/>
      <c r="L550" s="224"/>
      <c r="M550" s="225"/>
      <c r="N550" s="197"/>
      <c r="O550" s="77"/>
      <c r="P550" s="226"/>
      <c r="Q550" s="227"/>
      <c r="R550" s="197"/>
    </row>
    <row r="551">
      <c r="A551" s="233"/>
      <c r="B551" s="234"/>
      <c r="C551" s="103"/>
      <c r="D551" s="103"/>
      <c r="E551" s="232"/>
      <c r="F551" s="197"/>
      <c r="G551" s="197"/>
      <c r="H551" s="197"/>
      <c r="I551" s="197"/>
      <c r="J551" s="197"/>
      <c r="K551" s="197"/>
      <c r="L551" s="224"/>
      <c r="M551" s="225"/>
      <c r="N551" s="197"/>
      <c r="O551" s="77"/>
      <c r="P551" s="226"/>
      <c r="Q551" s="227"/>
      <c r="R551" s="197"/>
    </row>
    <row r="552">
      <c r="A552" s="233"/>
      <c r="B552" s="234"/>
      <c r="C552" s="103"/>
      <c r="D552" s="103"/>
      <c r="E552" s="232"/>
      <c r="F552" s="197"/>
      <c r="G552" s="197"/>
      <c r="H552" s="197"/>
      <c r="I552" s="197"/>
      <c r="J552" s="197"/>
      <c r="K552" s="197"/>
      <c r="L552" s="224"/>
      <c r="M552" s="225"/>
      <c r="N552" s="197"/>
      <c r="O552" s="77"/>
      <c r="P552" s="226"/>
      <c r="Q552" s="227"/>
      <c r="R552" s="197"/>
    </row>
    <row r="553">
      <c r="A553" s="233"/>
      <c r="B553" s="234"/>
      <c r="C553" s="103"/>
      <c r="D553" s="103"/>
      <c r="E553" s="232"/>
      <c r="F553" s="197"/>
      <c r="G553" s="197"/>
      <c r="H553" s="197"/>
      <c r="I553" s="197"/>
      <c r="J553" s="197"/>
      <c r="K553" s="197"/>
      <c r="L553" s="224"/>
      <c r="M553" s="225"/>
      <c r="N553" s="197"/>
      <c r="O553" s="77"/>
      <c r="P553" s="226"/>
      <c r="Q553" s="227"/>
      <c r="R553" s="197"/>
    </row>
    <row r="554">
      <c r="A554" s="233"/>
      <c r="B554" s="234"/>
      <c r="C554" s="103"/>
      <c r="D554" s="103"/>
      <c r="E554" s="232"/>
      <c r="F554" s="197"/>
      <c r="G554" s="197"/>
      <c r="H554" s="197"/>
      <c r="I554" s="197"/>
      <c r="J554" s="197"/>
      <c r="K554" s="197"/>
      <c r="L554" s="224"/>
      <c r="M554" s="225"/>
      <c r="N554" s="197"/>
      <c r="O554" s="77"/>
      <c r="P554" s="226"/>
      <c r="Q554" s="227"/>
      <c r="R554" s="197"/>
    </row>
    <row r="555">
      <c r="A555" s="233"/>
      <c r="B555" s="234"/>
      <c r="C555" s="103"/>
      <c r="D555" s="103"/>
      <c r="E555" s="232"/>
      <c r="F555" s="197"/>
      <c r="G555" s="197"/>
      <c r="H555" s="197"/>
      <c r="I555" s="197"/>
      <c r="J555" s="197"/>
      <c r="K555" s="197"/>
      <c r="L555" s="224"/>
      <c r="M555" s="225"/>
      <c r="N555" s="197"/>
      <c r="O555" s="77"/>
      <c r="P555" s="226"/>
      <c r="Q555" s="227"/>
      <c r="R555" s="197"/>
    </row>
    <row r="556">
      <c r="A556" s="233"/>
      <c r="B556" s="234"/>
      <c r="C556" s="103"/>
      <c r="D556" s="103"/>
      <c r="E556" s="232"/>
      <c r="F556" s="197"/>
      <c r="G556" s="197"/>
      <c r="H556" s="197"/>
      <c r="I556" s="197"/>
      <c r="J556" s="197"/>
      <c r="K556" s="197"/>
      <c r="L556" s="224"/>
      <c r="M556" s="225"/>
      <c r="N556" s="197"/>
      <c r="O556" s="77"/>
      <c r="P556" s="226"/>
      <c r="Q556" s="227"/>
      <c r="R556" s="197"/>
    </row>
    <row r="557">
      <c r="A557" s="233"/>
      <c r="B557" s="234"/>
      <c r="C557" s="103"/>
      <c r="D557" s="103"/>
      <c r="E557" s="232"/>
      <c r="F557" s="197"/>
      <c r="G557" s="197"/>
      <c r="H557" s="197"/>
      <c r="I557" s="197"/>
      <c r="J557" s="197"/>
      <c r="K557" s="197"/>
      <c r="L557" s="224"/>
      <c r="M557" s="225"/>
      <c r="N557" s="197"/>
      <c r="O557" s="77"/>
      <c r="P557" s="226"/>
      <c r="Q557" s="227"/>
      <c r="R557" s="197"/>
    </row>
    <row r="558">
      <c r="A558" s="233"/>
      <c r="B558" s="234"/>
      <c r="C558" s="103"/>
      <c r="D558" s="103"/>
      <c r="E558" s="232"/>
      <c r="F558" s="197"/>
      <c r="G558" s="197"/>
      <c r="H558" s="197"/>
      <c r="I558" s="197"/>
      <c r="J558" s="197"/>
      <c r="K558" s="197"/>
      <c r="L558" s="224"/>
      <c r="M558" s="225"/>
      <c r="N558" s="197"/>
      <c r="O558" s="77"/>
      <c r="P558" s="226"/>
      <c r="Q558" s="227"/>
      <c r="R558" s="197"/>
    </row>
    <row r="559">
      <c r="A559" s="233"/>
      <c r="B559" s="234"/>
      <c r="C559" s="103"/>
      <c r="D559" s="103"/>
      <c r="E559" s="232"/>
      <c r="F559" s="197"/>
      <c r="G559" s="197"/>
      <c r="H559" s="197"/>
      <c r="I559" s="197"/>
      <c r="J559" s="197"/>
      <c r="K559" s="197"/>
      <c r="L559" s="224"/>
      <c r="M559" s="225"/>
      <c r="N559" s="197"/>
      <c r="O559" s="77"/>
      <c r="P559" s="226"/>
      <c r="Q559" s="227"/>
      <c r="R559" s="197"/>
    </row>
    <row r="560">
      <c r="A560" s="233"/>
      <c r="B560" s="234"/>
      <c r="C560" s="103"/>
      <c r="D560" s="103"/>
      <c r="E560" s="232"/>
      <c r="F560" s="197"/>
      <c r="G560" s="197"/>
      <c r="H560" s="197"/>
      <c r="I560" s="197"/>
      <c r="J560" s="197"/>
      <c r="K560" s="197"/>
      <c r="L560" s="224"/>
      <c r="M560" s="225"/>
      <c r="N560" s="197"/>
      <c r="O560" s="77"/>
      <c r="P560" s="226"/>
      <c r="Q560" s="227"/>
      <c r="R560" s="197"/>
    </row>
    <row r="561">
      <c r="A561" s="233"/>
      <c r="B561" s="234"/>
      <c r="C561" s="103"/>
      <c r="D561" s="103"/>
      <c r="E561" s="232"/>
      <c r="F561" s="197"/>
      <c r="G561" s="197"/>
      <c r="H561" s="197"/>
      <c r="I561" s="197"/>
      <c r="J561" s="197"/>
      <c r="K561" s="197"/>
      <c r="L561" s="224"/>
      <c r="M561" s="225"/>
      <c r="N561" s="197"/>
      <c r="O561" s="77"/>
      <c r="P561" s="226"/>
      <c r="Q561" s="227"/>
      <c r="R561" s="197"/>
    </row>
    <row r="562">
      <c r="A562" s="233"/>
      <c r="B562" s="234"/>
      <c r="C562" s="103"/>
      <c r="D562" s="103"/>
      <c r="E562" s="232"/>
      <c r="F562" s="197"/>
      <c r="G562" s="197"/>
      <c r="H562" s="197"/>
      <c r="I562" s="197"/>
      <c r="J562" s="197"/>
      <c r="K562" s="197"/>
      <c r="L562" s="224"/>
      <c r="M562" s="225"/>
      <c r="N562" s="197"/>
      <c r="O562" s="77"/>
      <c r="P562" s="226"/>
      <c r="Q562" s="227"/>
      <c r="R562" s="197"/>
    </row>
    <row r="563">
      <c r="A563" s="233"/>
      <c r="B563" s="234"/>
      <c r="C563" s="103"/>
      <c r="D563" s="103"/>
      <c r="E563" s="232"/>
      <c r="F563" s="197"/>
      <c r="G563" s="197"/>
      <c r="H563" s="197"/>
      <c r="I563" s="197"/>
      <c r="J563" s="197"/>
      <c r="K563" s="197"/>
      <c r="L563" s="224"/>
      <c r="M563" s="225"/>
      <c r="N563" s="197"/>
      <c r="O563" s="77"/>
      <c r="P563" s="226"/>
      <c r="Q563" s="227"/>
      <c r="R563" s="197"/>
    </row>
    <row r="564">
      <c r="A564" s="233"/>
      <c r="B564" s="234"/>
      <c r="C564" s="103"/>
      <c r="D564" s="103"/>
      <c r="E564" s="232"/>
      <c r="F564" s="197"/>
      <c r="G564" s="197"/>
      <c r="H564" s="197"/>
      <c r="I564" s="197"/>
      <c r="J564" s="197"/>
      <c r="K564" s="197"/>
      <c r="L564" s="224"/>
      <c r="M564" s="225"/>
      <c r="N564" s="197"/>
      <c r="O564" s="77"/>
      <c r="P564" s="226"/>
      <c r="Q564" s="227"/>
      <c r="R564" s="197"/>
    </row>
    <row r="565">
      <c r="A565" s="233"/>
      <c r="B565" s="234"/>
      <c r="C565" s="103"/>
      <c r="D565" s="103"/>
      <c r="E565" s="232"/>
      <c r="F565" s="197"/>
      <c r="G565" s="197"/>
      <c r="H565" s="197"/>
      <c r="I565" s="197"/>
      <c r="J565" s="197"/>
      <c r="K565" s="197"/>
      <c r="L565" s="224"/>
      <c r="M565" s="225"/>
      <c r="N565" s="197"/>
      <c r="O565" s="77"/>
      <c r="P565" s="226"/>
      <c r="Q565" s="227"/>
      <c r="R565" s="197"/>
    </row>
    <row r="566">
      <c r="A566" s="233"/>
      <c r="B566" s="234"/>
      <c r="C566" s="103"/>
      <c r="D566" s="103"/>
      <c r="E566" s="232"/>
      <c r="F566" s="197"/>
      <c r="G566" s="197"/>
      <c r="H566" s="197"/>
      <c r="I566" s="197"/>
      <c r="J566" s="197"/>
      <c r="K566" s="197"/>
      <c r="L566" s="224"/>
      <c r="M566" s="225"/>
      <c r="N566" s="197"/>
      <c r="O566" s="77"/>
      <c r="P566" s="226"/>
      <c r="Q566" s="227"/>
      <c r="R566" s="197"/>
    </row>
    <row r="567">
      <c r="A567" s="233"/>
      <c r="B567" s="234"/>
      <c r="C567" s="103"/>
      <c r="D567" s="103"/>
      <c r="E567" s="232"/>
      <c r="F567" s="197"/>
      <c r="G567" s="197"/>
      <c r="H567" s="197"/>
      <c r="I567" s="197"/>
      <c r="J567" s="197"/>
      <c r="K567" s="197"/>
      <c r="L567" s="224"/>
      <c r="M567" s="225"/>
      <c r="N567" s="197"/>
      <c r="O567" s="77"/>
      <c r="P567" s="226"/>
      <c r="Q567" s="227"/>
      <c r="R567" s="197"/>
    </row>
    <row r="568">
      <c r="A568" s="233"/>
      <c r="B568" s="234"/>
      <c r="C568" s="103"/>
      <c r="D568" s="103"/>
      <c r="E568" s="232"/>
      <c r="F568" s="197"/>
      <c r="G568" s="197"/>
      <c r="H568" s="197"/>
      <c r="I568" s="197"/>
      <c r="J568" s="197"/>
      <c r="K568" s="197"/>
      <c r="L568" s="224"/>
      <c r="M568" s="225"/>
      <c r="N568" s="197"/>
      <c r="O568" s="77"/>
      <c r="P568" s="226"/>
      <c r="Q568" s="227"/>
      <c r="R568" s="197"/>
    </row>
    <row r="569">
      <c r="A569" s="233"/>
      <c r="B569" s="234"/>
      <c r="C569" s="103"/>
      <c r="D569" s="103"/>
      <c r="E569" s="232"/>
      <c r="F569" s="197"/>
      <c r="G569" s="197"/>
      <c r="H569" s="197"/>
      <c r="I569" s="197"/>
      <c r="J569" s="197"/>
      <c r="K569" s="197"/>
      <c r="L569" s="224"/>
      <c r="M569" s="225"/>
      <c r="N569" s="197"/>
      <c r="O569" s="77"/>
      <c r="P569" s="226"/>
      <c r="Q569" s="227"/>
      <c r="R569" s="197"/>
    </row>
    <row r="570">
      <c r="A570" s="233"/>
      <c r="B570" s="234"/>
      <c r="C570" s="103"/>
      <c r="D570" s="103"/>
      <c r="E570" s="232"/>
      <c r="F570" s="197"/>
      <c r="G570" s="197"/>
      <c r="H570" s="197"/>
      <c r="I570" s="197"/>
      <c r="J570" s="197"/>
      <c r="K570" s="197"/>
      <c r="L570" s="224"/>
      <c r="M570" s="225"/>
      <c r="N570" s="197"/>
      <c r="O570" s="77"/>
      <c r="P570" s="226"/>
      <c r="Q570" s="227"/>
      <c r="R570" s="197"/>
    </row>
    <row r="571">
      <c r="A571" s="233"/>
      <c r="B571" s="234"/>
      <c r="C571" s="103"/>
      <c r="D571" s="103"/>
      <c r="E571" s="232"/>
      <c r="F571" s="197"/>
      <c r="G571" s="197"/>
      <c r="H571" s="197"/>
      <c r="I571" s="197"/>
      <c r="J571" s="197"/>
      <c r="K571" s="197"/>
      <c r="L571" s="224"/>
      <c r="M571" s="225"/>
      <c r="N571" s="197"/>
      <c r="O571" s="77"/>
      <c r="P571" s="226"/>
      <c r="Q571" s="227"/>
      <c r="R571" s="197"/>
    </row>
    <row r="572">
      <c r="A572" s="233"/>
      <c r="B572" s="234"/>
      <c r="C572" s="103"/>
      <c r="D572" s="103"/>
      <c r="E572" s="232"/>
      <c r="F572" s="197"/>
      <c r="G572" s="197"/>
      <c r="H572" s="197"/>
      <c r="I572" s="197"/>
      <c r="J572" s="197"/>
      <c r="K572" s="197"/>
      <c r="L572" s="224"/>
      <c r="M572" s="225"/>
      <c r="N572" s="197"/>
      <c r="O572" s="77"/>
      <c r="P572" s="226"/>
      <c r="Q572" s="227"/>
      <c r="R572" s="197"/>
    </row>
    <row r="573">
      <c r="A573" s="233"/>
      <c r="B573" s="234"/>
      <c r="C573" s="103"/>
      <c r="D573" s="103"/>
      <c r="E573" s="232"/>
      <c r="F573" s="197"/>
      <c r="G573" s="197"/>
      <c r="H573" s="197"/>
      <c r="I573" s="197"/>
      <c r="J573" s="197"/>
      <c r="K573" s="197"/>
      <c r="L573" s="224"/>
      <c r="M573" s="225"/>
      <c r="N573" s="197"/>
      <c r="O573" s="77"/>
      <c r="P573" s="226"/>
      <c r="Q573" s="227"/>
      <c r="R573" s="197"/>
    </row>
    <row r="574">
      <c r="A574" s="233"/>
      <c r="B574" s="234"/>
      <c r="C574" s="103"/>
      <c r="D574" s="103"/>
      <c r="E574" s="232"/>
      <c r="F574" s="197"/>
      <c r="G574" s="197"/>
      <c r="H574" s="197"/>
      <c r="I574" s="197"/>
      <c r="J574" s="197"/>
      <c r="K574" s="197"/>
      <c r="L574" s="224"/>
      <c r="M574" s="225"/>
      <c r="N574" s="197"/>
      <c r="O574" s="77"/>
      <c r="P574" s="226"/>
      <c r="Q574" s="227"/>
      <c r="R574" s="197"/>
    </row>
    <row r="575">
      <c r="A575" s="233"/>
      <c r="B575" s="234"/>
      <c r="C575" s="103"/>
      <c r="D575" s="103"/>
      <c r="E575" s="232"/>
      <c r="F575" s="197"/>
      <c r="G575" s="197"/>
      <c r="H575" s="197"/>
      <c r="I575" s="197"/>
      <c r="J575" s="197"/>
      <c r="K575" s="197"/>
      <c r="L575" s="224"/>
      <c r="M575" s="225"/>
      <c r="N575" s="197"/>
      <c r="O575" s="77"/>
      <c r="P575" s="226"/>
      <c r="Q575" s="227"/>
      <c r="R575" s="197"/>
    </row>
    <row r="576">
      <c r="A576" s="233"/>
      <c r="B576" s="234"/>
      <c r="C576" s="103"/>
      <c r="D576" s="103"/>
      <c r="E576" s="232"/>
      <c r="F576" s="197"/>
      <c r="G576" s="197"/>
      <c r="H576" s="197"/>
      <c r="I576" s="197"/>
      <c r="J576" s="197"/>
      <c r="K576" s="197"/>
      <c r="L576" s="224"/>
      <c r="M576" s="225"/>
      <c r="N576" s="197"/>
      <c r="O576" s="77"/>
      <c r="P576" s="226"/>
      <c r="Q576" s="227"/>
      <c r="R576" s="197"/>
    </row>
    <row r="577">
      <c r="A577" s="233"/>
      <c r="B577" s="234"/>
      <c r="C577" s="103"/>
      <c r="D577" s="103"/>
      <c r="E577" s="232"/>
      <c r="F577" s="197"/>
      <c r="G577" s="197"/>
      <c r="H577" s="197"/>
      <c r="I577" s="197"/>
      <c r="J577" s="197"/>
      <c r="K577" s="197"/>
      <c r="L577" s="224"/>
      <c r="M577" s="225"/>
      <c r="N577" s="197"/>
      <c r="O577" s="77"/>
      <c r="P577" s="226"/>
      <c r="Q577" s="227"/>
      <c r="R577" s="197"/>
    </row>
    <row r="578">
      <c r="A578" s="233"/>
      <c r="B578" s="234"/>
      <c r="C578" s="103"/>
      <c r="D578" s="103"/>
      <c r="E578" s="232"/>
      <c r="F578" s="197"/>
      <c r="G578" s="197"/>
      <c r="H578" s="197"/>
      <c r="I578" s="197"/>
      <c r="J578" s="197"/>
      <c r="K578" s="197"/>
      <c r="L578" s="224"/>
      <c r="M578" s="225"/>
      <c r="N578" s="197"/>
      <c r="O578" s="77"/>
      <c r="P578" s="226"/>
      <c r="Q578" s="227"/>
      <c r="R578" s="197"/>
    </row>
    <row r="579">
      <c r="A579" s="233"/>
      <c r="B579" s="234"/>
      <c r="C579" s="103"/>
      <c r="D579" s="103"/>
      <c r="E579" s="232"/>
      <c r="F579" s="197"/>
      <c r="G579" s="197"/>
      <c r="H579" s="197"/>
      <c r="I579" s="197"/>
      <c r="J579" s="197"/>
      <c r="K579" s="197"/>
      <c r="L579" s="224"/>
      <c r="M579" s="225"/>
      <c r="N579" s="197"/>
      <c r="O579" s="77"/>
      <c r="P579" s="226"/>
      <c r="Q579" s="227"/>
      <c r="R579" s="197"/>
    </row>
    <row r="580">
      <c r="A580" s="233"/>
      <c r="B580" s="234"/>
      <c r="C580" s="103"/>
      <c r="D580" s="103"/>
      <c r="E580" s="232"/>
      <c r="F580" s="197"/>
      <c r="G580" s="197"/>
      <c r="H580" s="197"/>
      <c r="I580" s="197"/>
      <c r="J580" s="197"/>
      <c r="K580" s="197"/>
      <c r="L580" s="224"/>
      <c r="M580" s="225"/>
      <c r="N580" s="197"/>
      <c r="O580" s="77"/>
      <c r="P580" s="226"/>
      <c r="Q580" s="227"/>
      <c r="R580" s="197"/>
    </row>
    <row r="581">
      <c r="A581" s="233"/>
      <c r="B581" s="234"/>
      <c r="C581" s="103"/>
      <c r="D581" s="103"/>
      <c r="E581" s="232"/>
      <c r="F581" s="197"/>
      <c r="G581" s="197"/>
      <c r="H581" s="197"/>
      <c r="I581" s="197"/>
      <c r="J581" s="197"/>
      <c r="K581" s="197"/>
      <c r="L581" s="224"/>
      <c r="M581" s="225"/>
      <c r="N581" s="197"/>
      <c r="O581" s="77"/>
      <c r="P581" s="226"/>
      <c r="Q581" s="227"/>
      <c r="R581" s="197"/>
    </row>
    <row r="582">
      <c r="A582" s="233"/>
      <c r="B582" s="234"/>
      <c r="C582" s="103"/>
      <c r="D582" s="103"/>
      <c r="E582" s="232"/>
      <c r="F582" s="197"/>
      <c r="G582" s="197"/>
      <c r="H582" s="197"/>
      <c r="I582" s="197"/>
      <c r="J582" s="197"/>
      <c r="K582" s="197"/>
      <c r="L582" s="224"/>
      <c r="M582" s="225"/>
      <c r="N582" s="197"/>
      <c r="O582" s="77"/>
      <c r="P582" s="226"/>
      <c r="Q582" s="227"/>
      <c r="R582" s="197"/>
    </row>
    <row r="583">
      <c r="A583" s="233"/>
      <c r="B583" s="234"/>
      <c r="C583" s="103"/>
      <c r="D583" s="103"/>
      <c r="E583" s="232"/>
      <c r="F583" s="197"/>
      <c r="G583" s="197"/>
      <c r="H583" s="197"/>
      <c r="I583" s="197"/>
      <c r="J583" s="197"/>
      <c r="K583" s="197"/>
      <c r="L583" s="224"/>
      <c r="M583" s="225"/>
      <c r="N583" s="197"/>
      <c r="O583" s="77"/>
      <c r="P583" s="226"/>
      <c r="Q583" s="227"/>
      <c r="R583" s="197"/>
    </row>
    <row r="584">
      <c r="A584" s="233"/>
      <c r="B584" s="234"/>
      <c r="C584" s="103"/>
      <c r="D584" s="103"/>
      <c r="E584" s="232"/>
      <c r="F584" s="197"/>
      <c r="G584" s="197"/>
      <c r="H584" s="197"/>
      <c r="I584" s="197"/>
      <c r="J584" s="197"/>
      <c r="K584" s="197"/>
      <c r="L584" s="224"/>
      <c r="M584" s="225"/>
      <c r="N584" s="197"/>
      <c r="O584" s="77"/>
      <c r="P584" s="226"/>
      <c r="Q584" s="227"/>
      <c r="R584" s="197"/>
    </row>
    <row r="585">
      <c r="A585" s="233"/>
      <c r="B585" s="234"/>
      <c r="C585" s="103"/>
      <c r="D585" s="103"/>
      <c r="E585" s="232"/>
      <c r="F585" s="197"/>
      <c r="G585" s="197"/>
      <c r="H585" s="197"/>
      <c r="I585" s="197"/>
      <c r="J585" s="197"/>
      <c r="K585" s="197"/>
      <c r="L585" s="224"/>
      <c r="M585" s="225"/>
      <c r="N585" s="197"/>
      <c r="O585" s="77"/>
      <c r="P585" s="226"/>
      <c r="Q585" s="227"/>
      <c r="R585" s="197"/>
    </row>
    <row r="586">
      <c r="A586" s="233"/>
      <c r="B586" s="234"/>
      <c r="C586" s="103"/>
      <c r="D586" s="103"/>
      <c r="E586" s="232"/>
      <c r="F586" s="197"/>
      <c r="G586" s="197"/>
      <c r="H586" s="197"/>
      <c r="I586" s="197"/>
      <c r="J586" s="197"/>
      <c r="K586" s="197"/>
      <c r="L586" s="224"/>
      <c r="M586" s="225"/>
      <c r="N586" s="197"/>
      <c r="O586" s="77"/>
      <c r="P586" s="226"/>
      <c r="Q586" s="227"/>
      <c r="R586" s="197"/>
    </row>
    <row r="587">
      <c r="A587" s="233"/>
      <c r="B587" s="234"/>
      <c r="C587" s="103"/>
      <c r="D587" s="103"/>
      <c r="E587" s="232"/>
      <c r="F587" s="197"/>
      <c r="G587" s="197"/>
      <c r="H587" s="197"/>
      <c r="I587" s="197"/>
      <c r="J587" s="197"/>
      <c r="K587" s="197"/>
      <c r="L587" s="224"/>
      <c r="M587" s="225"/>
      <c r="N587" s="197"/>
      <c r="O587" s="77"/>
      <c r="P587" s="226"/>
      <c r="Q587" s="227"/>
      <c r="R587" s="197"/>
    </row>
    <row r="588">
      <c r="A588" s="233"/>
      <c r="B588" s="234"/>
      <c r="C588" s="103"/>
      <c r="D588" s="103"/>
      <c r="E588" s="232"/>
      <c r="F588" s="197"/>
      <c r="G588" s="197"/>
      <c r="H588" s="197"/>
      <c r="I588" s="197"/>
      <c r="J588" s="197"/>
      <c r="K588" s="197"/>
      <c r="L588" s="224"/>
      <c r="M588" s="225"/>
      <c r="N588" s="197"/>
      <c r="O588" s="77"/>
      <c r="P588" s="226"/>
      <c r="Q588" s="227"/>
      <c r="R588" s="197"/>
    </row>
    <row r="589">
      <c r="A589" s="233"/>
      <c r="B589" s="234"/>
      <c r="C589" s="103"/>
      <c r="D589" s="103"/>
      <c r="E589" s="232"/>
      <c r="F589" s="197"/>
      <c r="G589" s="197"/>
      <c r="H589" s="197"/>
      <c r="I589" s="197"/>
      <c r="J589" s="197"/>
      <c r="K589" s="197"/>
      <c r="L589" s="224"/>
      <c r="M589" s="225"/>
      <c r="N589" s="197"/>
      <c r="O589" s="77"/>
      <c r="P589" s="226"/>
      <c r="Q589" s="227"/>
      <c r="R589" s="197"/>
    </row>
    <row r="590">
      <c r="A590" s="233"/>
      <c r="B590" s="234"/>
      <c r="C590" s="103"/>
      <c r="D590" s="103"/>
      <c r="E590" s="232"/>
      <c r="F590" s="197"/>
      <c r="G590" s="197"/>
      <c r="H590" s="197"/>
      <c r="I590" s="197"/>
      <c r="J590" s="197"/>
      <c r="K590" s="197"/>
      <c r="L590" s="224"/>
      <c r="M590" s="225"/>
      <c r="N590" s="197"/>
      <c r="O590" s="77"/>
      <c r="P590" s="226"/>
      <c r="Q590" s="227"/>
      <c r="R590" s="197"/>
    </row>
    <row r="591">
      <c r="A591" s="233"/>
      <c r="B591" s="234"/>
      <c r="C591" s="103"/>
      <c r="D591" s="103"/>
      <c r="E591" s="232"/>
      <c r="F591" s="197"/>
      <c r="G591" s="197"/>
      <c r="H591" s="197"/>
      <c r="I591" s="197"/>
      <c r="J591" s="197"/>
      <c r="K591" s="197"/>
      <c r="L591" s="224"/>
      <c r="M591" s="225"/>
      <c r="N591" s="197"/>
      <c r="O591" s="77"/>
      <c r="P591" s="226"/>
      <c r="Q591" s="227"/>
      <c r="R591" s="197"/>
    </row>
    <row r="592">
      <c r="A592" s="233"/>
      <c r="B592" s="234"/>
      <c r="C592" s="103"/>
      <c r="D592" s="103"/>
      <c r="E592" s="232"/>
      <c r="F592" s="197"/>
      <c r="G592" s="197"/>
      <c r="H592" s="197"/>
      <c r="I592" s="197"/>
      <c r="J592" s="197"/>
      <c r="K592" s="197"/>
      <c r="L592" s="224"/>
      <c r="M592" s="225"/>
      <c r="N592" s="197"/>
      <c r="O592" s="77"/>
      <c r="P592" s="226"/>
      <c r="Q592" s="227"/>
      <c r="R592" s="197"/>
    </row>
    <row r="593">
      <c r="A593" s="233"/>
      <c r="B593" s="234"/>
      <c r="C593" s="103"/>
      <c r="D593" s="103"/>
      <c r="E593" s="232"/>
      <c r="F593" s="197"/>
      <c r="G593" s="197"/>
      <c r="H593" s="197"/>
      <c r="I593" s="197"/>
      <c r="J593" s="197"/>
      <c r="K593" s="197"/>
      <c r="L593" s="224"/>
      <c r="M593" s="225"/>
      <c r="N593" s="197"/>
      <c r="O593" s="77"/>
      <c r="P593" s="226"/>
      <c r="Q593" s="227"/>
      <c r="R593" s="197"/>
    </row>
    <row r="594">
      <c r="A594" s="233"/>
      <c r="B594" s="234"/>
      <c r="C594" s="103"/>
      <c r="D594" s="103"/>
      <c r="E594" s="232"/>
      <c r="F594" s="197"/>
      <c r="G594" s="197"/>
      <c r="H594" s="197"/>
      <c r="I594" s="197"/>
      <c r="J594" s="197"/>
      <c r="K594" s="197"/>
      <c r="L594" s="224"/>
      <c r="M594" s="225"/>
      <c r="N594" s="197"/>
      <c r="O594" s="77"/>
      <c r="P594" s="226"/>
      <c r="Q594" s="227"/>
      <c r="R594" s="197"/>
    </row>
    <row r="595">
      <c r="A595" s="233"/>
      <c r="B595" s="234"/>
      <c r="C595" s="103"/>
      <c r="D595" s="103"/>
      <c r="E595" s="232"/>
      <c r="F595" s="197"/>
      <c r="G595" s="197"/>
      <c r="H595" s="197"/>
      <c r="I595" s="197"/>
      <c r="J595" s="197"/>
      <c r="K595" s="197"/>
      <c r="L595" s="224"/>
      <c r="M595" s="225"/>
      <c r="N595" s="197"/>
      <c r="O595" s="77"/>
      <c r="P595" s="226"/>
      <c r="Q595" s="227"/>
      <c r="R595" s="197"/>
    </row>
    <row r="596">
      <c r="A596" s="233"/>
      <c r="B596" s="234"/>
      <c r="C596" s="103"/>
      <c r="D596" s="103"/>
      <c r="E596" s="232"/>
      <c r="F596" s="197"/>
      <c r="G596" s="197"/>
      <c r="H596" s="197"/>
      <c r="I596" s="197"/>
      <c r="J596" s="197"/>
      <c r="K596" s="197"/>
      <c r="L596" s="224"/>
      <c r="M596" s="225"/>
      <c r="N596" s="197"/>
      <c r="O596" s="77"/>
      <c r="P596" s="226"/>
      <c r="Q596" s="227"/>
      <c r="R596" s="197"/>
    </row>
    <row r="597">
      <c r="A597" s="233"/>
      <c r="B597" s="234"/>
      <c r="C597" s="103"/>
      <c r="D597" s="103"/>
      <c r="E597" s="232"/>
      <c r="F597" s="197"/>
      <c r="G597" s="197"/>
      <c r="H597" s="197"/>
      <c r="I597" s="197"/>
      <c r="J597" s="197"/>
      <c r="K597" s="197"/>
      <c r="L597" s="224"/>
      <c r="M597" s="225"/>
      <c r="N597" s="197"/>
      <c r="O597" s="77"/>
      <c r="P597" s="226"/>
      <c r="Q597" s="227"/>
      <c r="R597" s="197"/>
    </row>
    <row r="598">
      <c r="A598" s="233"/>
      <c r="B598" s="234"/>
      <c r="C598" s="103"/>
      <c r="D598" s="103"/>
      <c r="E598" s="232"/>
      <c r="F598" s="197"/>
      <c r="G598" s="197"/>
      <c r="H598" s="197"/>
      <c r="I598" s="197"/>
      <c r="J598" s="197"/>
      <c r="K598" s="197"/>
      <c r="L598" s="224"/>
      <c r="M598" s="225"/>
      <c r="N598" s="197"/>
      <c r="O598" s="77"/>
      <c r="P598" s="226"/>
      <c r="Q598" s="227"/>
      <c r="R598" s="197"/>
    </row>
    <row r="599">
      <c r="A599" s="233"/>
      <c r="B599" s="234"/>
      <c r="C599" s="103"/>
      <c r="D599" s="103"/>
      <c r="E599" s="232"/>
      <c r="F599" s="197"/>
      <c r="G599" s="197"/>
      <c r="H599" s="197"/>
      <c r="I599" s="197"/>
      <c r="J599" s="197"/>
      <c r="K599" s="197"/>
      <c r="L599" s="224"/>
      <c r="M599" s="225"/>
      <c r="N599" s="197"/>
      <c r="O599" s="77"/>
      <c r="P599" s="226"/>
      <c r="Q599" s="227"/>
      <c r="R599" s="197"/>
    </row>
    <row r="600">
      <c r="A600" s="233"/>
      <c r="B600" s="234"/>
      <c r="C600" s="103"/>
      <c r="D600" s="103"/>
      <c r="E600" s="232"/>
      <c r="F600" s="197"/>
      <c r="G600" s="197"/>
      <c r="H600" s="197"/>
      <c r="I600" s="197"/>
      <c r="J600" s="197"/>
      <c r="K600" s="197"/>
      <c r="L600" s="224"/>
      <c r="M600" s="225"/>
      <c r="N600" s="197"/>
      <c r="O600" s="77"/>
      <c r="P600" s="226"/>
      <c r="Q600" s="227"/>
      <c r="R600" s="197"/>
    </row>
    <row r="601">
      <c r="A601" s="233"/>
      <c r="B601" s="234"/>
      <c r="C601" s="103"/>
      <c r="D601" s="103"/>
      <c r="E601" s="232"/>
      <c r="F601" s="197"/>
      <c r="G601" s="197"/>
      <c r="H601" s="197"/>
      <c r="I601" s="197"/>
      <c r="J601" s="197"/>
      <c r="K601" s="197"/>
      <c r="L601" s="224"/>
      <c r="M601" s="225"/>
      <c r="N601" s="197"/>
      <c r="O601" s="77"/>
      <c r="P601" s="226"/>
      <c r="Q601" s="227"/>
      <c r="R601" s="197"/>
    </row>
    <row r="602">
      <c r="A602" s="233"/>
      <c r="B602" s="234"/>
      <c r="C602" s="103"/>
      <c r="D602" s="103"/>
      <c r="E602" s="232"/>
      <c r="F602" s="197"/>
      <c r="G602" s="197"/>
      <c r="H602" s="197"/>
      <c r="I602" s="197"/>
      <c r="J602" s="197"/>
      <c r="K602" s="197"/>
      <c r="L602" s="224"/>
      <c r="M602" s="225"/>
      <c r="N602" s="197"/>
      <c r="O602" s="77"/>
      <c r="P602" s="226"/>
      <c r="Q602" s="227"/>
      <c r="R602" s="197"/>
    </row>
    <row r="603">
      <c r="A603" s="233"/>
      <c r="B603" s="234"/>
      <c r="C603" s="103"/>
      <c r="D603" s="103"/>
      <c r="E603" s="232"/>
      <c r="F603" s="197"/>
      <c r="G603" s="197"/>
      <c r="H603" s="197"/>
      <c r="I603" s="197"/>
      <c r="J603" s="197"/>
      <c r="K603" s="197"/>
      <c r="L603" s="224"/>
      <c r="M603" s="225"/>
      <c r="N603" s="197"/>
      <c r="O603" s="77"/>
      <c r="P603" s="226"/>
      <c r="Q603" s="227"/>
      <c r="R603" s="197"/>
    </row>
    <row r="604">
      <c r="A604" s="233"/>
      <c r="B604" s="234"/>
      <c r="C604" s="103"/>
      <c r="D604" s="103"/>
      <c r="E604" s="232"/>
      <c r="F604" s="197"/>
      <c r="G604" s="197"/>
      <c r="H604" s="197"/>
      <c r="I604" s="197"/>
      <c r="J604" s="197"/>
      <c r="K604" s="197"/>
      <c r="L604" s="224"/>
      <c r="M604" s="225"/>
      <c r="N604" s="197"/>
      <c r="O604" s="77"/>
      <c r="P604" s="226"/>
      <c r="Q604" s="227"/>
      <c r="R604" s="197"/>
    </row>
    <row r="605">
      <c r="A605" s="233"/>
      <c r="B605" s="234"/>
      <c r="C605" s="103"/>
      <c r="D605" s="103"/>
      <c r="E605" s="232"/>
      <c r="F605" s="197"/>
      <c r="G605" s="197"/>
      <c r="H605" s="197"/>
      <c r="I605" s="197"/>
      <c r="J605" s="197"/>
      <c r="K605" s="197"/>
      <c r="L605" s="224"/>
      <c r="M605" s="225"/>
      <c r="N605" s="197"/>
      <c r="O605" s="77"/>
      <c r="P605" s="226"/>
      <c r="Q605" s="227"/>
      <c r="R605" s="197"/>
    </row>
    <row r="606">
      <c r="A606" s="233"/>
      <c r="B606" s="234"/>
      <c r="C606" s="103"/>
      <c r="D606" s="103"/>
      <c r="E606" s="232"/>
      <c r="F606" s="197"/>
      <c r="G606" s="197"/>
      <c r="H606" s="197"/>
      <c r="I606" s="197"/>
      <c r="J606" s="197"/>
      <c r="K606" s="197"/>
      <c r="L606" s="224"/>
      <c r="M606" s="225"/>
      <c r="N606" s="197"/>
      <c r="O606" s="77"/>
      <c r="P606" s="226"/>
      <c r="Q606" s="227"/>
      <c r="R606" s="197"/>
    </row>
    <row r="607">
      <c r="A607" s="233"/>
      <c r="B607" s="234"/>
      <c r="C607" s="103"/>
      <c r="D607" s="103"/>
      <c r="E607" s="232"/>
      <c r="F607" s="197"/>
      <c r="G607" s="197"/>
      <c r="H607" s="197"/>
      <c r="I607" s="197"/>
      <c r="J607" s="197"/>
      <c r="K607" s="197"/>
      <c r="L607" s="224"/>
      <c r="M607" s="225"/>
      <c r="N607" s="197"/>
      <c r="O607" s="77"/>
      <c r="P607" s="226"/>
      <c r="Q607" s="227"/>
      <c r="R607" s="197"/>
    </row>
    <row r="608">
      <c r="A608" s="233"/>
      <c r="B608" s="234"/>
      <c r="C608" s="103"/>
      <c r="D608" s="103"/>
      <c r="E608" s="232"/>
      <c r="F608" s="197"/>
      <c r="G608" s="197"/>
      <c r="H608" s="197"/>
      <c r="I608" s="197"/>
      <c r="J608" s="197"/>
      <c r="K608" s="197"/>
      <c r="L608" s="224"/>
      <c r="M608" s="225"/>
      <c r="N608" s="197"/>
      <c r="O608" s="77"/>
      <c r="P608" s="226"/>
      <c r="Q608" s="227"/>
      <c r="R608" s="197"/>
    </row>
    <row r="609">
      <c r="A609" s="233"/>
      <c r="B609" s="234"/>
      <c r="C609" s="103"/>
      <c r="D609" s="103"/>
      <c r="E609" s="232"/>
      <c r="F609" s="197"/>
      <c r="G609" s="197"/>
      <c r="H609" s="197"/>
      <c r="I609" s="197"/>
      <c r="J609" s="197"/>
      <c r="K609" s="197"/>
      <c r="L609" s="224"/>
      <c r="M609" s="225"/>
      <c r="N609" s="197"/>
      <c r="O609" s="77"/>
      <c r="P609" s="226"/>
      <c r="Q609" s="227"/>
      <c r="R609" s="197"/>
    </row>
    <row r="610">
      <c r="A610" s="233"/>
      <c r="B610" s="234"/>
      <c r="C610" s="103"/>
      <c r="D610" s="103"/>
      <c r="E610" s="232"/>
      <c r="F610" s="197"/>
      <c r="G610" s="197"/>
      <c r="H610" s="197"/>
      <c r="I610" s="197"/>
      <c r="J610" s="197"/>
      <c r="K610" s="197"/>
      <c r="L610" s="224"/>
      <c r="M610" s="225"/>
      <c r="N610" s="197"/>
      <c r="O610" s="77"/>
      <c r="P610" s="226"/>
      <c r="Q610" s="227"/>
      <c r="R610" s="197"/>
    </row>
    <row r="611">
      <c r="A611" s="233"/>
      <c r="B611" s="234"/>
      <c r="C611" s="103"/>
      <c r="D611" s="103"/>
      <c r="E611" s="232"/>
      <c r="F611" s="197"/>
      <c r="G611" s="197"/>
      <c r="H611" s="197"/>
      <c r="I611" s="197"/>
      <c r="J611" s="197"/>
      <c r="K611" s="197"/>
      <c r="L611" s="224"/>
      <c r="M611" s="225"/>
      <c r="N611" s="197"/>
      <c r="O611" s="77"/>
      <c r="P611" s="226"/>
      <c r="Q611" s="227"/>
      <c r="R611" s="197"/>
    </row>
    <row r="612">
      <c r="A612" s="233"/>
      <c r="B612" s="234"/>
      <c r="C612" s="103"/>
      <c r="D612" s="103"/>
      <c r="E612" s="232"/>
      <c r="F612" s="197"/>
      <c r="G612" s="197"/>
      <c r="H612" s="197"/>
      <c r="I612" s="197"/>
      <c r="J612" s="197"/>
      <c r="K612" s="197"/>
      <c r="L612" s="224"/>
      <c r="M612" s="225"/>
      <c r="N612" s="197"/>
      <c r="O612" s="77"/>
      <c r="P612" s="226"/>
      <c r="Q612" s="227"/>
      <c r="R612" s="197"/>
    </row>
    <row r="613">
      <c r="A613" s="233"/>
      <c r="B613" s="234"/>
      <c r="C613" s="103"/>
      <c r="D613" s="103"/>
      <c r="E613" s="232"/>
      <c r="F613" s="197"/>
      <c r="G613" s="197"/>
      <c r="H613" s="197"/>
      <c r="I613" s="197"/>
      <c r="J613" s="197"/>
      <c r="K613" s="197"/>
      <c r="L613" s="224"/>
      <c r="M613" s="225"/>
      <c r="N613" s="197"/>
      <c r="O613" s="77"/>
      <c r="P613" s="226"/>
      <c r="Q613" s="227"/>
      <c r="R613" s="197"/>
    </row>
    <row r="614">
      <c r="A614" s="233"/>
      <c r="B614" s="234"/>
      <c r="C614" s="103"/>
      <c r="D614" s="103"/>
      <c r="E614" s="232"/>
      <c r="F614" s="197"/>
      <c r="G614" s="197"/>
      <c r="H614" s="197"/>
      <c r="I614" s="197"/>
      <c r="J614" s="197"/>
      <c r="K614" s="197"/>
      <c r="L614" s="224"/>
      <c r="M614" s="225"/>
      <c r="N614" s="197"/>
      <c r="O614" s="77"/>
      <c r="P614" s="226"/>
      <c r="Q614" s="227"/>
      <c r="R614" s="197"/>
    </row>
    <row r="615">
      <c r="A615" s="233"/>
      <c r="B615" s="234"/>
      <c r="C615" s="103"/>
      <c r="D615" s="103"/>
      <c r="E615" s="232"/>
      <c r="F615" s="197"/>
      <c r="G615" s="197"/>
      <c r="H615" s="197"/>
      <c r="I615" s="197"/>
      <c r="J615" s="197"/>
      <c r="K615" s="197"/>
      <c r="L615" s="224"/>
      <c r="M615" s="225"/>
      <c r="N615" s="197"/>
      <c r="O615" s="77"/>
      <c r="P615" s="226"/>
      <c r="Q615" s="227"/>
      <c r="R615" s="197"/>
    </row>
    <row r="616">
      <c r="A616" s="233"/>
      <c r="B616" s="234"/>
      <c r="C616" s="103"/>
      <c r="D616" s="103"/>
      <c r="E616" s="232"/>
      <c r="F616" s="197"/>
      <c r="G616" s="197"/>
      <c r="H616" s="197"/>
      <c r="I616" s="197"/>
      <c r="J616" s="197"/>
      <c r="K616" s="197"/>
      <c r="L616" s="224"/>
      <c r="M616" s="225"/>
      <c r="N616" s="197"/>
      <c r="O616" s="77"/>
      <c r="P616" s="226"/>
      <c r="Q616" s="227"/>
      <c r="R616" s="197"/>
    </row>
    <row r="617">
      <c r="A617" s="233"/>
      <c r="B617" s="234"/>
      <c r="C617" s="103"/>
      <c r="D617" s="103"/>
      <c r="E617" s="232"/>
      <c r="F617" s="197"/>
      <c r="G617" s="197"/>
      <c r="H617" s="197"/>
      <c r="I617" s="197"/>
      <c r="J617" s="197"/>
      <c r="K617" s="197"/>
      <c r="L617" s="224"/>
      <c r="M617" s="225"/>
      <c r="N617" s="197"/>
      <c r="O617" s="77"/>
      <c r="P617" s="226"/>
      <c r="Q617" s="227"/>
      <c r="R617" s="197"/>
    </row>
    <row r="618">
      <c r="A618" s="233"/>
      <c r="B618" s="234"/>
      <c r="C618" s="103"/>
      <c r="D618" s="103"/>
      <c r="E618" s="232"/>
      <c r="F618" s="197"/>
      <c r="G618" s="197"/>
      <c r="H618" s="197"/>
      <c r="I618" s="197"/>
      <c r="J618" s="197"/>
      <c r="K618" s="197"/>
      <c r="L618" s="224"/>
      <c r="M618" s="225"/>
      <c r="N618" s="197"/>
      <c r="O618" s="77"/>
      <c r="P618" s="226"/>
      <c r="Q618" s="227"/>
      <c r="R618" s="197"/>
    </row>
    <row r="619">
      <c r="A619" s="233"/>
      <c r="B619" s="234"/>
      <c r="C619" s="103"/>
      <c r="D619" s="103"/>
      <c r="E619" s="232"/>
      <c r="F619" s="197"/>
      <c r="G619" s="197"/>
      <c r="H619" s="197"/>
      <c r="I619" s="197"/>
      <c r="J619" s="197"/>
      <c r="K619" s="197"/>
      <c r="L619" s="224"/>
      <c r="M619" s="225"/>
      <c r="N619" s="197"/>
      <c r="O619" s="77"/>
      <c r="P619" s="226"/>
      <c r="Q619" s="227"/>
      <c r="R619" s="197"/>
    </row>
    <row r="620">
      <c r="A620" s="233"/>
      <c r="B620" s="234"/>
      <c r="C620" s="103"/>
      <c r="D620" s="103"/>
      <c r="E620" s="232"/>
      <c r="F620" s="197"/>
      <c r="G620" s="197"/>
      <c r="H620" s="197"/>
      <c r="I620" s="197"/>
      <c r="J620" s="197"/>
      <c r="K620" s="197"/>
      <c r="L620" s="224"/>
      <c r="M620" s="225"/>
      <c r="N620" s="197"/>
      <c r="O620" s="77"/>
      <c r="P620" s="226"/>
      <c r="Q620" s="227"/>
      <c r="R620" s="197"/>
    </row>
    <row r="621">
      <c r="A621" s="233"/>
      <c r="B621" s="234"/>
      <c r="C621" s="103"/>
      <c r="D621" s="103"/>
      <c r="E621" s="232"/>
      <c r="F621" s="197"/>
      <c r="G621" s="197"/>
      <c r="H621" s="197"/>
      <c r="I621" s="197"/>
      <c r="J621" s="197"/>
      <c r="K621" s="197"/>
      <c r="L621" s="224"/>
      <c r="M621" s="225"/>
      <c r="N621" s="197"/>
      <c r="O621" s="77"/>
      <c r="P621" s="226"/>
      <c r="Q621" s="227"/>
      <c r="R621" s="197"/>
    </row>
    <row r="622">
      <c r="A622" s="233"/>
      <c r="B622" s="234"/>
      <c r="C622" s="103"/>
      <c r="D622" s="103"/>
      <c r="E622" s="232"/>
      <c r="F622" s="197"/>
      <c r="G622" s="197"/>
      <c r="H622" s="197"/>
      <c r="I622" s="197"/>
      <c r="J622" s="197"/>
      <c r="K622" s="197"/>
      <c r="L622" s="224"/>
      <c r="M622" s="225"/>
      <c r="N622" s="197"/>
      <c r="O622" s="77"/>
      <c r="P622" s="226"/>
      <c r="Q622" s="227"/>
      <c r="R622" s="197"/>
    </row>
    <row r="623">
      <c r="A623" s="233"/>
      <c r="B623" s="234"/>
      <c r="C623" s="103"/>
      <c r="D623" s="103"/>
      <c r="E623" s="232"/>
      <c r="F623" s="197"/>
      <c r="G623" s="197"/>
      <c r="H623" s="197"/>
      <c r="I623" s="197"/>
      <c r="J623" s="197"/>
      <c r="K623" s="197"/>
      <c r="L623" s="224"/>
      <c r="M623" s="225"/>
      <c r="N623" s="197"/>
      <c r="O623" s="77"/>
      <c r="P623" s="226"/>
      <c r="Q623" s="227"/>
      <c r="R623" s="197"/>
    </row>
    <row r="624">
      <c r="A624" s="233"/>
      <c r="B624" s="234"/>
      <c r="C624" s="103"/>
      <c r="D624" s="103"/>
      <c r="E624" s="232"/>
      <c r="F624" s="197"/>
      <c r="G624" s="197"/>
      <c r="H624" s="197"/>
      <c r="I624" s="197"/>
      <c r="J624" s="197"/>
      <c r="K624" s="197"/>
      <c r="L624" s="224"/>
      <c r="M624" s="225"/>
      <c r="N624" s="197"/>
      <c r="O624" s="77"/>
      <c r="P624" s="226"/>
      <c r="Q624" s="227"/>
      <c r="R624" s="197"/>
    </row>
    <row r="625">
      <c r="A625" s="233"/>
      <c r="B625" s="234"/>
      <c r="C625" s="103"/>
      <c r="D625" s="103"/>
      <c r="E625" s="232"/>
      <c r="F625" s="197"/>
      <c r="G625" s="197"/>
      <c r="H625" s="197"/>
      <c r="I625" s="197"/>
      <c r="J625" s="197"/>
      <c r="K625" s="197"/>
      <c r="L625" s="224"/>
      <c r="M625" s="225"/>
      <c r="N625" s="197"/>
      <c r="O625" s="77"/>
      <c r="P625" s="226"/>
      <c r="Q625" s="227"/>
      <c r="R625" s="197"/>
    </row>
    <row r="626">
      <c r="A626" s="233"/>
      <c r="B626" s="234"/>
      <c r="C626" s="103"/>
      <c r="D626" s="103"/>
      <c r="E626" s="232"/>
      <c r="F626" s="197"/>
      <c r="G626" s="197"/>
      <c r="H626" s="197"/>
      <c r="I626" s="197"/>
      <c r="J626" s="197"/>
      <c r="K626" s="197"/>
      <c r="L626" s="224"/>
      <c r="M626" s="225"/>
      <c r="N626" s="197"/>
      <c r="O626" s="77"/>
      <c r="P626" s="226"/>
      <c r="Q626" s="227"/>
      <c r="R626" s="197"/>
    </row>
    <row r="627">
      <c r="A627" s="233"/>
      <c r="B627" s="234"/>
      <c r="C627" s="103"/>
      <c r="D627" s="103"/>
      <c r="E627" s="232"/>
      <c r="F627" s="197"/>
      <c r="G627" s="197"/>
      <c r="H627" s="197"/>
      <c r="I627" s="197"/>
      <c r="J627" s="197"/>
      <c r="K627" s="197"/>
      <c r="L627" s="224"/>
      <c r="M627" s="225"/>
      <c r="N627" s="197"/>
      <c r="O627" s="77"/>
      <c r="P627" s="226"/>
      <c r="Q627" s="227"/>
      <c r="R627" s="197"/>
    </row>
    <row r="628">
      <c r="A628" s="233"/>
      <c r="B628" s="234"/>
      <c r="C628" s="103"/>
      <c r="D628" s="103"/>
      <c r="E628" s="232"/>
      <c r="F628" s="197"/>
      <c r="G628" s="197"/>
      <c r="H628" s="197"/>
      <c r="I628" s="197"/>
      <c r="J628" s="197"/>
      <c r="K628" s="197"/>
      <c r="L628" s="224"/>
      <c r="M628" s="225"/>
      <c r="N628" s="197"/>
      <c r="O628" s="77"/>
      <c r="P628" s="226"/>
      <c r="Q628" s="227"/>
      <c r="R628" s="197"/>
    </row>
    <row r="629">
      <c r="A629" s="233"/>
      <c r="B629" s="234"/>
      <c r="C629" s="103"/>
      <c r="D629" s="103"/>
      <c r="E629" s="232"/>
      <c r="F629" s="197"/>
      <c r="G629" s="197"/>
      <c r="H629" s="197"/>
      <c r="I629" s="197"/>
      <c r="J629" s="197"/>
      <c r="K629" s="197"/>
      <c r="L629" s="224"/>
      <c r="M629" s="225"/>
      <c r="N629" s="197"/>
      <c r="O629" s="77"/>
      <c r="P629" s="226"/>
      <c r="Q629" s="227"/>
      <c r="R629" s="197"/>
    </row>
    <row r="630">
      <c r="A630" s="233"/>
      <c r="B630" s="234"/>
      <c r="C630" s="103"/>
      <c r="D630" s="103"/>
      <c r="E630" s="232"/>
      <c r="F630" s="197"/>
      <c r="G630" s="197"/>
      <c r="H630" s="197"/>
      <c r="I630" s="197"/>
      <c r="J630" s="197"/>
      <c r="K630" s="197"/>
      <c r="L630" s="224"/>
      <c r="M630" s="225"/>
      <c r="N630" s="197"/>
      <c r="O630" s="77"/>
      <c r="P630" s="226"/>
      <c r="Q630" s="227"/>
      <c r="R630" s="197"/>
    </row>
    <row r="631">
      <c r="A631" s="233"/>
      <c r="B631" s="234"/>
      <c r="C631" s="103"/>
      <c r="D631" s="103"/>
      <c r="E631" s="232"/>
      <c r="F631" s="197"/>
      <c r="G631" s="197"/>
      <c r="H631" s="197"/>
      <c r="I631" s="197"/>
      <c r="J631" s="197"/>
      <c r="K631" s="197"/>
      <c r="L631" s="224"/>
      <c r="M631" s="225"/>
      <c r="N631" s="197"/>
      <c r="O631" s="77"/>
      <c r="P631" s="226"/>
      <c r="Q631" s="227"/>
      <c r="R631" s="197"/>
    </row>
    <row r="632">
      <c r="A632" s="233"/>
      <c r="B632" s="234"/>
      <c r="C632" s="103"/>
      <c r="D632" s="103"/>
      <c r="E632" s="232"/>
      <c r="F632" s="197"/>
      <c r="G632" s="197"/>
      <c r="H632" s="197"/>
      <c r="I632" s="197"/>
      <c r="J632" s="197"/>
      <c r="K632" s="197"/>
      <c r="L632" s="224"/>
      <c r="M632" s="225"/>
      <c r="N632" s="197"/>
      <c r="O632" s="77"/>
      <c r="P632" s="226"/>
      <c r="Q632" s="227"/>
      <c r="R632" s="197"/>
    </row>
    <row r="633">
      <c r="A633" s="233"/>
      <c r="B633" s="234"/>
      <c r="C633" s="103"/>
      <c r="D633" s="103"/>
      <c r="E633" s="232"/>
      <c r="F633" s="197"/>
      <c r="G633" s="197"/>
      <c r="H633" s="197"/>
      <c r="I633" s="197"/>
      <c r="J633" s="197"/>
      <c r="K633" s="197"/>
      <c r="L633" s="224"/>
      <c r="M633" s="225"/>
      <c r="N633" s="197"/>
      <c r="O633" s="77"/>
      <c r="P633" s="226"/>
      <c r="Q633" s="227"/>
      <c r="R633" s="197"/>
    </row>
    <row r="634">
      <c r="A634" s="233"/>
      <c r="B634" s="234"/>
      <c r="C634" s="103"/>
      <c r="D634" s="103"/>
      <c r="E634" s="232"/>
      <c r="F634" s="197"/>
      <c r="G634" s="197"/>
      <c r="H634" s="197"/>
      <c r="I634" s="197"/>
      <c r="J634" s="197"/>
      <c r="K634" s="197"/>
      <c r="L634" s="224"/>
      <c r="M634" s="225"/>
      <c r="N634" s="197"/>
      <c r="O634" s="77"/>
      <c r="P634" s="226"/>
      <c r="Q634" s="227"/>
      <c r="R634" s="197"/>
    </row>
    <row r="635">
      <c r="A635" s="233"/>
      <c r="B635" s="234"/>
      <c r="C635" s="103"/>
      <c r="D635" s="103"/>
      <c r="E635" s="232"/>
      <c r="F635" s="197"/>
      <c r="G635" s="197"/>
      <c r="H635" s="197"/>
      <c r="I635" s="197"/>
      <c r="J635" s="197"/>
      <c r="K635" s="197"/>
      <c r="L635" s="224"/>
      <c r="M635" s="225"/>
      <c r="N635" s="197"/>
      <c r="O635" s="77"/>
      <c r="P635" s="226"/>
      <c r="Q635" s="227"/>
      <c r="R635" s="197"/>
    </row>
    <row r="636">
      <c r="A636" s="233"/>
      <c r="B636" s="234"/>
      <c r="C636" s="103"/>
      <c r="D636" s="103"/>
      <c r="E636" s="232"/>
      <c r="F636" s="197"/>
      <c r="G636" s="197"/>
      <c r="H636" s="197"/>
      <c r="I636" s="197"/>
      <c r="J636" s="197"/>
      <c r="K636" s="197"/>
      <c r="L636" s="224"/>
      <c r="M636" s="225"/>
      <c r="N636" s="197"/>
      <c r="O636" s="77"/>
      <c r="P636" s="226"/>
      <c r="Q636" s="227"/>
      <c r="R636" s="197"/>
    </row>
    <row r="637">
      <c r="A637" s="233"/>
      <c r="B637" s="234"/>
      <c r="C637" s="103"/>
      <c r="D637" s="103"/>
      <c r="E637" s="232"/>
      <c r="F637" s="197"/>
      <c r="G637" s="197"/>
      <c r="H637" s="197"/>
      <c r="I637" s="197"/>
      <c r="J637" s="197"/>
      <c r="K637" s="197"/>
      <c r="L637" s="224"/>
      <c r="M637" s="225"/>
      <c r="N637" s="197"/>
      <c r="O637" s="77"/>
      <c r="P637" s="226"/>
      <c r="Q637" s="227"/>
      <c r="R637" s="197"/>
    </row>
    <row r="638">
      <c r="A638" s="233"/>
      <c r="B638" s="234"/>
      <c r="C638" s="103"/>
      <c r="D638" s="103"/>
      <c r="E638" s="232"/>
      <c r="F638" s="197"/>
      <c r="G638" s="197"/>
      <c r="H638" s="197"/>
      <c r="I638" s="197"/>
      <c r="J638" s="197"/>
      <c r="K638" s="197"/>
      <c r="L638" s="224"/>
      <c r="M638" s="225"/>
      <c r="N638" s="197"/>
      <c r="O638" s="77"/>
      <c r="P638" s="226"/>
      <c r="Q638" s="227"/>
      <c r="R638" s="197"/>
    </row>
    <row r="639">
      <c r="A639" s="233"/>
      <c r="B639" s="234"/>
      <c r="C639" s="103"/>
      <c r="D639" s="103"/>
      <c r="E639" s="232"/>
      <c r="F639" s="197"/>
      <c r="G639" s="197"/>
      <c r="H639" s="197"/>
      <c r="I639" s="197"/>
      <c r="J639" s="197"/>
      <c r="K639" s="197"/>
      <c r="L639" s="224"/>
      <c r="M639" s="225"/>
      <c r="N639" s="197"/>
      <c r="O639" s="77"/>
      <c r="P639" s="226"/>
      <c r="Q639" s="227"/>
      <c r="R639" s="197"/>
    </row>
    <row r="640">
      <c r="A640" s="233"/>
      <c r="B640" s="234"/>
      <c r="C640" s="103"/>
      <c r="D640" s="103"/>
      <c r="E640" s="232"/>
      <c r="F640" s="197"/>
      <c r="G640" s="197"/>
      <c r="H640" s="197"/>
      <c r="I640" s="197"/>
      <c r="J640" s="197"/>
      <c r="K640" s="197"/>
      <c r="L640" s="224"/>
      <c r="M640" s="225"/>
      <c r="N640" s="197"/>
      <c r="O640" s="77"/>
      <c r="P640" s="226"/>
      <c r="Q640" s="227"/>
      <c r="R640" s="197"/>
    </row>
    <row r="641">
      <c r="A641" s="233"/>
      <c r="B641" s="234"/>
      <c r="C641" s="103"/>
      <c r="D641" s="103"/>
      <c r="E641" s="232"/>
      <c r="F641" s="197"/>
      <c r="G641" s="197"/>
      <c r="H641" s="197"/>
      <c r="I641" s="197"/>
      <c r="J641" s="197"/>
      <c r="K641" s="197"/>
      <c r="L641" s="224"/>
      <c r="M641" s="225"/>
      <c r="N641" s="197"/>
      <c r="O641" s="77"/>
      <c r="P641" s="226"/>
      <c r="Q641" s="227"/>
      <c r="R641" s="197"/>
    </row>
    <row r="642">
      <c r="A642" s="233"/>
      <c r="B642" s="234"/>
      <c r="C642" s="103"/>
      <c r="D642" s="103"/>
      <c r="E642" s="232"/>
      <c r="F642" s="197"/>
      <c r="G642" s="197"/>
      <c r="H642" s="197"/>
      <c r="I642" s="197"/>
      <c r="J642" s="197"/>
      <c r="K642" s="197"/>
      <c r="L642" s="224"/>
      <c r="M642" s="225"/>
      <c r="N642" s="197"/>
      <c r="O642" s="77"/>
      <c r="P642" s="226"/>
      <c r="Q642" s="227"/>
      <c r="R642" s="197"/>
    </row>
    <row r="643">
      <c r="A643" s="233"/>
      <c r="B643" s="234"/>
      <c r="C643" s="103"/>
      <c r="D643" s="103"/>
      <c r="E643" s="232"/>
      <c r="F643" s="197"/>
      <c r="G643" s="197"/>
      <c r="H643" s="197"/>
      <c r="I643" s="197"/>
      <c r="J643" s="197"/>
      <c r="K643" s="197"/>
      <c r="L643" s="224"/>
      <c r="M643" s="225"/>
      <c r="N643" s="197"/>
      <c r="O643" s="77"/>
      <c r="P643" s="226"/>
      <c r="Q643" s="227"/>
      <c r="R643" s="197"/>
    </row>
    <row r="644">
      <c r="A644" s="233"/>
      <c r="B644" s="234"/>
      <c r="C644" s="103"/>
      <c r="D644" s="103"/>
      <c r="E644" s="232"/>
      <c r="F644" s="197"/>
      <c r="G644" s="197"/>
      <c r="H644" s="197"/>
      <c r="I644" s="197"/>
      <c r="J644" s="197"/>
      <c r="K644" s="197"/>
      <c r="L644" s="224"/>
      <c r="M644" s="225"/>
      <c r="N644" s="197"/>
      <c r="O644" s="77"/>
      <c r="P644" s="226"/>
      <c r="Q644" s="227"/>
      <c r="R644" s="197"/>
    </row>
    <row r="645">
      <c r="A645" s="233"/>
      <c r="B645" s="234"/>
      <c r="C645" s="103"/>
      <c r="D645" s="103"/>
      <c r="E645" s="232"/>
      <c r="F645" s="197"/>
      <c r="G645" s="197"/>
      <c r="H645" s="197"/>
      <c r="I645" s="197"/>
      <c r="J645" s="197"/>
      <c r="K645" s="197"/>
      <c r="L645" s="224"/>
      <c r="M645" s="225"/>
      <c r="N645" s="197"/>
      <c r="O645" s="77"/>
      <c r="P645" s="226"/>
      <c r="Q645" s="227"/>
      <c r="R645" s="197"/>
    </row>
    <row r="646">
      <c r="A646" s="233"/>
      <c r="B646" s="234"/>
      <c r="C646" s="103"/>
      <c r="D646" s="103"/>
      <c r="E646" s="232"/>
      <c r="F646" s="197"/>
      <c r="G646" s="197"/>
      <c r="H646" s="197"/>
      <c r="I646" s="197"/>
      <c r="J646" s="197"/>
      <c r="K646" s="197"/>
      <c r="L646" s="224"/>
      <c r="M646" s="225"/>
      <c r="N646" s="197"/>
      <c r="O646" s="77"/>
      <c r="P646" s="226"/>
      <c r="Q646" s="227"/>
      <c r="R646" s="197"/>
    </row>
    <row r="647">
      <c r="A647" s="233"/>
      <c r="B647" s="234"/>
      <c r="C647" s="103"/>
      <c r="D647" s="103"/>
      <c r="E647" s="232"/>
      <c r="F647" s="197"/>
      <c r="G647" s="197"/>
      <c r="H647" s="197"/>
      <c r="I647" s="197"/>
      <c r="J647" s="197"/>
      <c r="K647" s="197"/>
      <c r="L647" s="224"/>
      <c r="M647" s="225"/>
      <c r="N647" s="197"/>
      <c r="O647" s="77"/>
      <c r="P647" s="226"/>
      <c r="Q647" s="227"/>
      <c r="R647" s="197"/>
    </row>
    <row r="648">
      <c r="A648" s="233"/>
      <c r="B648" s="234"/>
      <c r="C648" s="103"/>
      <c r="D648" s="103"/>
      <c r="E648" s="232"/>
      <c r="F648" s="197"/>
      <c r="G648" s="197"/>
      <c r="H648" s="197"/>
      <c r="I648" s="197"/>
      <c r="J648" s="197"/>
      <c r="K648" s="197"/>
      <c r="L648" s="224"/>
      <c r="M648" s="225"/>
      <c r="N648" s="197"/>
      <c r="O648" s="77"/>
      <c r="P648" s="226"/>
      <c r="Q648" s="227"/>
      <c r="R648" s="197"/>
    </row>
    <row r="649">
      <c r="A649" s="233"/>
      <c r="B649" s="234"/>
      <c r="C649" s="103"/>
      <c r="D649" s="103"/>
      <c r="E649" s="232"/>
      <c r="F649" s="197"/>
      <c r="G649" s="197"/>
      <c r="H649" s="197"/>
      <c r="I649" s="197"/>
      <c r="J649" s="197"/>
      <c r="K649" s="197"/>
      <c r="L649" s="224"/>
      <c r="M649" s="225"/>
      <c r="N649" s="197"/>
      <c r="O649" s="77"/>
      <c r="P649" s="226"/>
      <c r="Q649" s="227"/>
      <c r="R649" s="197"/>
    </row>
    <row r="650">
      <c r="A650" s="233"/>
      <c r="B650" s="234"/>
      <c r="C650" s="103"/>
      <c r="D650" s="103"/>
      <c r="E650" s="232"/>
      <c r="F650" s="197"/>
      <c r="G650" s="197"/>
      <c r="H650" s="197"/>
      <c r="I650" s="197"/>
      <c r="J650" s="197"/>
      <c r="K650" s="197"/>
      <c r="L650" s="224"/>
      <c r="M650" s="225"/>
      <c r="N650" s="197"/>
      <c r="O650" s="77"/>
      <c r="P650" s="226"/>
      <c r="Q650" s="227"/>
      <c r="R650" s="197"/>
    </row>
    <row r="651">
      <c r="A651" s="233"/>
      <c r="B651" s="234"/>
      <c r="C651" s="103"/>
      <c r="D651" s="103"/>
      <c r="E651" s="232"/>
      <c r="F651" s="197"/>
      <c r="G651" s="197"/>
      <c r="H651" s="197"/>
      <c r="I651" s="197"/>
      <c r="J651" s="197"/>
      <c r="K651" s="197"/>
      <c r="L651" s="224"/>
      <c r="M651" s="225"/>
      <c r="N651" s="197"/>
      <c r="O651" s="77"/>
      <c r="P651" s="226"/>
      <c r="Q651" s="227"/>
      <c r="R651" s="197"/>
    </row>
    <row r="652">
      <c r="A652" s="233"/>
      <c r="B652" s="234"/>
      <c r="C652" s="103"/>
      <c r="D652" s="103"/>
      <c r="E652" s="232"/>
      <c r="F652" s="197"/>
      <c r="G652" s="197"/>
      <c r="H652" s="197"/>
      <c r="I652" s="197"/>
      <c r="J652" s="197"/>
      <c r="K652" s="197"/>
      <c r="L652" s="224"/>
      <c r="M652" s="225"/>
      <c r="N652" s="197"/>
      <c r="O652" s="77"/>
      <c r="P652" s="226"/>
      <c r="Q652" s="227"/>
      <c r="R652" s="197"/>
    </row>
    <row r="653">
      <c r="A653" s="233"/>
      <c r="B653" s="234"/>
      <c r="C653" s="103"/>
      <c r="D653" s="103"/>
      <c r="E653" s="232"/>
      <c r="F653" s="197"/>
      <c r="G653" s="197"/>
      <c r="H653" s="197"/>
      <c r="I653" s="197"/>
      <c r="J653" s="197"/>
      <c r="K653" s="197"/>
      <c r="L653" s="224"/>
      <c r="M653" s="225"/>
      <c r="N653" s="197"/>
      <c r="O653" s="77"/>
      <c r="P653" s="226"/>
      <c r="Q653" s="227"/>
      <c r="R653" s="197"/>
    </row>
    <row r="654">
      <c r="A654" s="233"/>
      <c r="B654" s="234"/>
      <c r="C654" s="103"/>
      <c r="D654" s="103"/>
      <c r="E654" s="232"/>
      <c r="F654" s="197"/>
      <c r="G654" s="197"/>
      <c r="H654" s="197"/>
      <c r="I654" s="197"/>
      <c r="J654" s="197"/>
      <c r="K654" s="197"/>
      <c r="L654" s="224"/>
      <c r="M654" s="225"/>
      <c r="N654" s="197"/>
      <c r="O654" s="77"/>
      <c r="P654" s="226"/>
      <c r="Q654" s="227"/>
      <c r="R654" s="197"/>
    </row>
    <row r="655">
      <c r="A655" s="233"/>
      <c r="B655" s="234"/>
      <c r="C655" s="103"/>
      <c r="D655" s="103"/>
      <c r="E655" s="232"/>
      <c r="F655" s="197"/>
      <c r="G655" s="197"/>
      <c r="H655" s="197"/>
      <c r="I655" s="197"/>
      <c r="J655" s="197"/>
      <c r="K655" s="197"/>
      <c r="L655" s="224"/>
      <c r="M655" s="225"/>
      <c r="N655" s="197"/>
      <c r="O655" s="77"/>
      <c r="P655" s="226"/>
      <c r="Q655" s="227"/>
      <c r="R655" s="197"/>
    </row>
    <row r="656">
      <c r="A656" s="233"/>
      <c r="B656" s="234"/>
      <c r="C656" s="103"/>
      <c r="D656" s="103"/>
      <c r="E656" s="232"/>
      <c r="F656" s="197"/>
      <c r="G656" s="197"/>
      <c r="H656" s="197"/>
      <c r="I656" s="197"/>
      <c r="J656" s="197"/>
      <c r="K656" s="197"/>
      <c r="L656" s="224"/>
      <c r="M656" s="225"/>
      <c r="N656" s="197"/>
      <c r="O656" s="77"/>
      <c r="P656" s="226"/>
      <c r="Q656" s="227"/>
      <c r="R656" s="197"/>
    </row>
    <row r="657">
      <c r="A657" s="233"/>
      <c r="B657" s="234"/>
      <c r="C657" s="103"/>
      <c r="D657" s="103"/>
      <c r="E657" s="232"/>
      <c r="F657" s="197"/>
      <c r="G657" s="197"/>
      <c r="H657" s="197"/>
      <c r="I657" s="197"/>
      <c r="J657" s="197"/>
      <c r="K657" s="197"/>
      <c r="L657" s="224"/>
      <c r="M657" s="225"/>
      <c r="N657" s="197"/>
      <c r="O657" s="77"/>
      <c r="P657" s="226"/>
      <c r="Q657" s="227"/>
      <c r="R657" s="197"/>
    </row>
    <row r="658">
      <c r="A658" s="233"/>
      <c r="B658" s="234"/>
      <c r="C658" s="103"/>
      <c r="D658" s="103"/>
      <c r="E658" s="232"/>
      <c r="F658" s="197"/>
      <c r="G658" s="197"/>
      <c r="H658" s="197"/>
      <c r="I658" s="197"/>
      <c r="J658" s="197"/>
      <c r="K658" s="197"/>
      <c r="L658" s="224"/>
      <c r="M658" s="225"/>
      <c r="N658" s="197"/>
      <c r="O658" s="77"/>
      <c r="P658" s="226"/>
      <c r="Q658" s="227"/>
      <c r="R658" s="197"/>
    </row>
    <row r="659">
      <c r="A659" s="233"/>
      <c r="B659" s="234"/>
      <c r="C659" s="103"/>
      <c r="D659" s="103"/>
      <c r="E659" s="232"/>
      <c r="F659" s="197"/>
      <c r="G659" s="197"/>
      <c r="H659" s="197"/>
      <c r="I659" s="197"/>
      <c r="J659" s="197"/>
      <c r="K659" s="197"/>
      <c r="L659" s="224"/>
      <c r="M659" s="225"/>
      <c r="N659" s="197"/>
      <c r="O659" s="77"/>
      <c r="P659" s="226"/>
      <c r="Q659" s="227"/>
      <c r="R659" s="197"/>
    </row>
    <row r="660">
      <c r="A660" s="233"/>
      <c r="B660" s="234"/>
      <c r="C660" s="103"/>
      <c r="D660" s="103"/>
      <c r="E660" s="232"/>
      <c r="F660" s="197"/>
      <c r="G660" s="197"/>
      <c r="H660" s="197"/>
      <c r="I660" s="197"/>
      <c r="J660" s="197"/>
      <c r="K660" s="197"/>
      <c r="L660" s="224"/>
      <c r="M660" s="225"/>
      <c r="N660" s="197"/>
      <c r="O660" s="77"/>
      <c r="P660" s="226"/>
      <c r="Q660" s="227"/>
      <c r="R660" s="197"/>
    </row>
    <row r="661">
      <c r="A661" s="233"/>
      <c r="B661" s="234"/>
      <c r="C661" s="103"/>
      <c r="D661" s="103"/>
      <c r="E661" s="232"/>
      <c r="F661" s="197"/>
      <c r="G661" s="197"/>
      <c r="H661" s="197"/>
      <c r="I661" s="197"/>
      <c r="J661" s="197"/>
      <c r="K661" s="197"/>
      <c r="L661" s="224"/>
      <c r="M661" s="225"/>
      <c r="N661" s="197"/>
      <c r="O661" s="77"/>
      <c r="P661" s="226"/>
      <c r="Q661" s="227"/>
      <c r="R661" s="197"/>
    </row>
    <row r="662">
      <c r="A662" s="233"/>
      <c r="B662" s="234"/>
      <c r="C662" s="103"/>
      <c r="D662" s="103"/>
      <c r="E662" s="232"/>
      <c r="F662" s="197"/>
      <c r="G662" s="197"/>
      <c r="H662" s="197"/>
      <c r="I662" s="197"/>
      <c r="J662" s="197"/>
      <c r="K662" s="197"/>
      <c r="L662" s="224"/>
      <c r="M662" s="225"/>
      <c r="N662" s="197"/>
      <c r="O662" s="77"/>
      <c r="P662" s="226"/>
      <c r="Q662" s="227"/>
      <c r="R662" s="197"/>
    </row>
    <row r="663">
      <c r="A663" s="233"/>
      <c r="B663" s="234"/>
      <c r="C663" s="103"/>
      <c r="D663" s="103"/>
      <c r="E663" s="232"/>
      <c r="F663" s="197"/>
      <c r="G663" s="197"/>
      <c r="H663" s="197"/>
      <c r="I663" s="197"/>
      <c r="J663" s="197"/>
      <c r="K663" s="197"/>
      <c r="L663" s="224"/>
      <c r="M663" s="225"/>
      <c r="N663" s="197"/>
      <c r="O663" s="77"/>
      <c r="P663" s="226"/>
      <c r="Q663" s="227"/>
      <c r="R663" s="197"/>
    </row>
    <row r="664">
      <c r="A664" s="233"/>
      <c r="B664" s="234"/>
      <c r="C664" s="103"/>
      <c r="D664" s="103"/>
      <c r="E664" s="232"/>
      <c r="F664" s="197"/>
      <c r="G664" s="197"/>
      <c r="H664" s="197"/>
      <c r="I664" s="197"/>
      <c r="J664" s="197"/>
      <c r="K664" s="197"/>
      <c r="L664" s="224"/>
      <c r="M664" s="225"/>
      <c r="N664" s="197"/>
      <c r="O664" s="77"/>
      <c r="P664" s="226"/>
      <c r="Q664" s="227"/>
      <c r="R664" s="197"/>
    </row>
    <row r="665">
      <c r="A665" s="233"/>
      <c r="B665" s="234"/>
      <c r="C665" s="103"/>
      <c r="D665" s="103"/>
      <c r="E665" s="232"/>
      <c r="F665" s="197"/>
      <c r="G665" s="197"/>
      <c r="H665" s="197"/>
      <c r="I665" s="197"/>
      <c r="J665" s="197"/>
      <c r="K665" s="197"/>
      <c r="L665" s="224"/>
      <c r="M665" s="225"/>
      <c r="N665" s="197"/>
      <c r="O665" s="77"/>
      <c r="P665" s="226"/>
      <c r="Q665" s="227"/>
      <c r="R665" s="197"/>
    </row>
    <row r="666">
      <c r="A666" s="233"/>
      <c r="B666" s="234"/>
      <c r="C666" s="103"/>
      <c r="D666" s="103"/>
      <c r="E666" s="232"/>
      <c r="F666" s="197"/>
      <c r="G666" s="197"/>
      <c r="H666" s="197"/>
      <c r="I666" s="197"/>
      <c r="J666" s="197"/>
      <c r="K666" s="197"/>
      <c r="L666" s="224"/>
      <c r="M666" s="225"/>
      <c r="N666" s="197"/>
      <c r="O666" s="77"/>
      <c r="P666" s="226"/>
      <c r="Q666" s="227"/>
      <c r="R666" s="197"/>
    </row>
    <row r="667">
      <c r="A667" s="233"/>
      <c r="B667" s="234"/>
      <c r="C667" s="103"/>
      <c r="D667" s="103"/>
      <c r="E667" s="232"/>
      <c r="F667" s="197"/>
      <c r="G667" s="197"/>
      <c r="H667" s="197"/>
      <c r="I667" s="197"/>
      <c r="J667" s="197"/>
      <c r="K667" s="197"/>
      <c r="L667" s="224"/>
      <c r="M667" s="225"/>
      <c r="N667" s="197"/>
      <c r="O667" s="77"/>
      <c r="P667" s="226"/>
      <c r="Q667" s="227"/>
      <c r="R667" s="197"/>
    </row>
    <row r="668">
      <c r="A668" s="233"/>
      <c r="B668" s="234"/>
      <c r="C668" s="103"/>
      <c r="D668" s="103"/>
      <c r="E668" s="232"/>
      <c r="F668" s="197"/>
      <c r="G668" s="197"/>
      <c r="H668" s="197"/>
      <c r="I668" s="197"/>
      <c r="J668" s="197"/>
      <c r="K668" s="197"/>
      <c r="L668" s="224"/>
      <c r="M668" s="225"/>
      <c r="N668" s="197"/>
      <c r="O668" s="77"/>
      <c r="P668" s="226"/>
      <c r="Q668" s="227"/>
      <c r="R668" s="197"/>
    </row>
    <row r="669">
      <c r="A669" s="233"/>
      <c r="B669" s="234"/>
      <c r="C669" s="103"/>
      <c r="D669" s="103"/>
      <c r="E669" s="232"/>
      <c r="F669" s="197"/>
      <c r="G669" s="197"/>
      <c r="H669" s="197"/>
      <c r="I669" s="197"/>
      <c r="J669" s="197"/>
      <c r="K669" s="197"/>
      <c r="L669" s="224"/>
      <c r="M669" s="225"/>
      <c r="N669" s="197"/>
      <c r="O669" s="77"/>
      <c r="P669" s="226"/>
      <c r="Q669" s="227"/>
      <c r="R669" s="197"/>
    </row>
    <row r="670">
      <c r="A670" s="233"/>
      <c r="B670" s="234"/>
      <c r="C670" s="103"/>
      <c r="D670" s="103"/>
      <c r="E670" s="232"/>
      <c r="F670" s="197"/>
      <c r="G670" s="197"/>
      <c r="H670" s="197"/>
      <c r="I670" s="197"/>
      <c r="J670" s="197"/>
      <c r="K670" s="197"/>
      <c r="L670" s="224"/>
      <c r="M670" s="225"/>
      <c r="N670" s="197"/>
      <c r="O670" s="77"/>
      <c r="P670" s="226"/>
      <c r="Q670" s="227"/>
      <c r="R670" s="197"/>
    </row>
    <row r="671">
      <c r="A671" s="233"/>
      <c r="B671" s="234"/>
      <c r="C671" s="103"/>
      <c r="D671" s="103"/>
      <c r="E671" s="232"/>
      <c r="F671" s="197"/>
      <c r="G671" s="197"/>
      <c r="H671" s="197"/>
      <c r="I671" s="197"/>
      <c r="J671" s="197"/>
      <c r="K671" s="197"/>
      <c r="L671" s="224"/>
      <c r="M671" s="225"/>
      <c r="N671" s="197"/>
      <c r="O671" s="77"/>
      <c r="P671" s="226"/>
      <c r="Q671" s="227"/>
      <c r="R671" s="197"/>
    </row>
    <row r="672">
      <c r="A672" s="233"/>
      <c r="B672" s="234"/>
      <c r="C672" s="103"/>
      <c r="D672" s="103"/>
      <c r="E672" s="232"/>
      <c r="F672" s="197"/>
      <c r="G672" s="197"/>
      <c r="H672" s="197"/>
      <c r="I672" s="197"/>
      <c r="J672" s="197"/>
      <c r="K672" s="197"/>
      <c r="L672" s="224"/>
      <c r="M672" s="225"/>
      <c r="N672" s="197"/>
      <c r="O672" s="77"/>
      <c r="P672" s="226"/>
      <c r="Q672" s="227"/>
      <c r="R672" s="197"/>
    </row>
    <row r="673">
      <c r="A673" s="233"/>
      <c r="B673" s="234"/>
      <c r="C673" s="103"/>
      <c r="D673" s="103"/>
      <c r="E673" s="232"/>
      <c r="F673" s="197"/>
      <c r="G673" s="197"/>
      <c r="H673" s="197"/>
      <c r="I673" s="197"/>
      <c r="J673" s="197"/>
      <c r="K673" s="197"/>
      <c r="L673" s="224"/>
      <c r="M673" s="225"/>
      <c r="N673" s="197"/>
      <c r="O673" s="77"/>
      <c r="P673" s="226"/>
      <c r="Q673" s="227"/>
      <c r="R673" s="197"/>
    </row>
    <row r="674">
      <c r="A674" s="233"/>
      <c r="B674" s="234"/>
      <c r="C674" s="103"/>
      <c r="D674" s="103"/>
      <c r="E674" s="232"/>
      <c r="F674" s="197"/>
      <c r="G674" s="197"/>
      <c r="H674" s="197"/>
      <c r="I674" s="197"/>
      <c r="J674" s="197"/>
      <c r="K674" s="197"/>
      <c r="L674" s="224"/>
      <c r="M674" s="225"/>
      <c r="N674" s="197"/>
      <c r="O674" s="77"/>
      <c r="P674" s="226"/>
      <c r="Q674" s="227"/>
      <c r="R674" s="197"/>
    </row>
    <row r="675">
      <c r="A675" s="233"/>
      <c r="B675" s="234"/>
      <c r="C675" s="103"/>
      <c r="D675" s="103"/>
      <c r="E675" s="232"/>
      <c r="F675" s="197"/>
      <c r="G675" s="197"/>
      <c r="H675" s="197"/>
      <c r="I675" s="197"/>
      <c r="J675" s="197"/>
      <c r="K675" s="197"/>
      <c r="L675" s="224"/>
      <c r="M675" s="225"/>
      <c r="N675" s="197"/>
      <c r="O675" s="77"/>
      <c r="P675" s="226"/>
      <c r="Q675" s="227"/>
      <c r="R675" s="197"/>
    </row>
    <row r="676">
      <c r="A676" s="233"/>
      <c r="B676" s="234"/>
      <c r="C676" s="103"/>
      <c r="D676" s="103"/>
      <c r="E676" s="232"/>
      <c r="F676" s="197"/>
      <c r="G676" s="197"/>
      <c r="H676" s="197"/>
      <c r="I676" s="197"/>
      <c r="J676" s="197"/>
      <c r="K676" s="197"/>
      <c r="L676" s="224"/>
      <c r="M676" s="225"/>
      <c r="N676" s="197"/>
      <c r="O676" s="77"/>
      <c r="P676" s="226"/>
      <c r="Q676" s="227"/>
      <c r="R676" s="197"/>
    </row>
    <row r="677">
      <c r="A677" s="233"/>
      <c r="B677" s="234"/>
      <c r="C677" s="103"/>
      <c r="D677" s="103"/>
      <c r="E677" s="232"/>
      <c r="F677" s="197"/>
      <c r="G677" s="197"/>
      <c r="H677" s="197"/>
      <c r="I677" s="197"/>
      <c r="J677" s="197"/>
      <c r="K677" s="197"/>
      <c r="L677" s="224"/>
      <c r="M677" s="225"/>
      <c r="N677" s="197"/>
      <c r="O677" s="77"/>
      <c r="P677" s="226"/>
      <c r="Q677" s="227"/>
      <c r="R677" s="197"/>
    </row>
    <row r="678">
      <c r="A678" s="233"/>
      <c r="B678" s="234"/>
      <c r="C678" s="103"/>
      <c r="D678" s="103"/>
      <c r="E678" s="232"/>
      <c r="F678" s="197"/>
      <c r="G678" s="197"/>
      <c r="H678" s="197"/>
      <c r="I678" s="197"/>
      <c r="J678" s="197"/>
      <c r="K678" s="197"/>
      <c r="L678" s="224"/>
      <c r="M678" s="225"/>
      <c r="N678" s="197"/>
      <c r="O678" s="77"/>
      <c r="P678" s="226"/>
      <c r="Q678" s="227"/>
      <c r="R678" s="197"/>
    </row>
    <row r="679">
      <c r="A679" s="233"/>
      <c r="B679" s="234"/>
      <c r="C679" s="103"/>
      <c r="D679" s="103"/>
      <c r="E679" s="232"/>
      <c r="F679" s="197"/>
      <c r="G679" s="197"/>
      <c r="H679" s="197"/>
      <c r="I679" s="197"/>
      <c r="J679" s="197"/>
      <c r="K679" s="197"/>
      <c r="L679" s="224"/>
      <c r="M679" s="225"/>
      <c r="N679" s="197"/>
      <c r="O679" s="77"/>
      <c r="P679" s="226"/>
      <c r="Q679" s="227"/>
      <c r="R679" s="197"/>
    </row>
    <row r="680">
      <c r="A680" s="233"/>
      <c r="B680" s="234"/>
      <c r="C680" s="103"/>
      <c r="D680" s="103"/>
      <c r="E680" s="232"/>
      <c r="F680" s="197"/>
      <c r="G680" s="197"/>
      <c r="H680" s="197"/>
      <c r="I680" s="197"/>
      <c r="J680" s="197"/>
      <c r="K680" s="197"/>
      <c r="L680" s="224"/>
      <c r="M680" s="225"/>
      <c r="N680" s="197"/>
      <c r="O680" s="77"/>
      <c r="P680" s="226"/>
      <c r="Q680" s="227"/>
      <c r="R680" s="197"/>
    </row>
    <row r="681">
      <c r="A681" s="233"/>
      <c r="B681" s="234"/>
      <c r="C681" s="103"/>
      <c r="D681" s="103"/>
      <c r="E681" s="232"/>
      <c r="F681" s="197"/>
      <c r="G681" s="197"/>
      <c r="H681" s="197"/>
      <c r="I681" s="197"/>
      <c r="J681" s="197"/>
      <c r="K681" s="197"/>
      <c r="L681" s="224"/>
      <c r="M681" s="225"/>
      <c r="N681" s="197"/>
      <c r="O681" s="77"/>
      <c r="P681" s="226"/>
      <c r="Q681" s="227"/>
      <c r="R681" s="197"/>
    </row>
    <row r="682">
      <c r="A682" s="233"/>
      <c r="B682" s="234"/>
      <c r="C682" s="103"/>
      <c r="D682" s="103"/>
      <c r="E682" s="232"/>
      <c r="F682" s="197"/>
      <c r="G682" s="197"/>
      <c r="H682" s="197"/>
      <c r="I682" s="197"/>
      <c r="J682" s="197"/>
      <c r="K682" s="197"/>
      <c r="L682" s="224"/>
      <c r="M682" s="225"/>
      <c r="N682" s="197"/>
      <c r="O682" s="77"/>
      <c r="P682" s="226"/>
      <c r="Q682" s="227"/>
      <c r="R682" s="197"/>
    </row>
    <row r="683">
      <c r="A683" s="233"/>
      <c r="B683" s="234"/>
      <c r="C683" s="103"/>
      <c r="D683" s="103"/>
      <c r="E683" s="232"/>
      <c r="F683" s="197"/>
      <c r="G683" s="197"/>
      <c r="H683" s="197"/>
      <c r="I683" s="197"/>
      <c r="J683" s="197"/>
      <c r="K683" s="197"/>
      <c r="L683" s="224"/>
      <c r="M683" s="225"/>
      <c r="N683" s="197"/>
      <c r="O683" s="77"/>
      <c r="P683" s="226"/>
      <c r="Q683" s="227"/>
      <c r="R683" s="197"/>
    </row>
    <row r="684">
      <c r="A684" s="233"/>
      <c r="B684" s="234"/>
      <c r="C684" s="103"/>
      <c r="D684" s="103"/>
      <c r="E684" s="232"/>
      <c r="F684" s="197"/>
      <c r="G684" s="197"/>
      <c r="H684" s="197"/>
      <c r="I684" s="197"/>
      <c r="J684" s="197"/>
      <c r="K684" s="197"/>
      <c r="L684" s="224"/>
      <c r="M684" s="225"/>
      <c r="N684" s="197"/>
      <c r="O684" s="77"/>
      <c r="P684" s="226"/>
      <c r="Q684" s="227"/>
      <c r="R684" s="197"/>
    </row>
    <row r="685">
      <c r="A685" s="233"/>
      <c r="B685" s="234"/>
      <c r="C685" s="103"/>
      <c r="D685" s="103"/>
      <c r="E685" s="232"/>
      <c r="F685" s="197"/>
      <c r="G685" s="197"/>
      <c r="H685" s="197"/>
      <c r="I685" s="197"/>
      <c r="J685" s="197"/>
      <c r="K685" s="197"/>
      <c r="L685" s="224"/>
      <c r="M685" s="225"/>
      <c r="N685" s="197"/>
      <c r="O685" s="77"/>
      <c r="P685" s="226"/>
      <c r="Q685" s="227"/>
      <c r="R685" s="197"/>
    </row>
    <row r="686">
      <c r="A686" s="233"/>
      <c r="B686" s="234"/>
      <c r="C686" s="103"/>
      <c r="D686" s="103"/>
      <c r="E686" s="232"/>
      <c r="F686" s="197"/>
      <c r="G686" s="197"/>
      <c r="H686" s="197"/>
      <c r="I686" s="197"/>
      <c r="J686" s="197"/>
      <c r="K686" s="197"/>
      <c r="L686" s="224"/>
      <c r="M686" s="225"/>
      <c r="N686" s="197"/>
      <c r="O686" s="77"/>
      <c r="P686" s="226"/>
      <c r="Q686" s="227"/>
      <c r="R686" s="197"/>
    </row>
    <row r="687">
      <c r="A687" s="233"/>
      <c r="B687" s="234"/>
      <c r="C687" s="103"/>
      <c r="D687" s="103"/>
      <c r="E687" s="232"/>
      <c r="F687" s="197"/>
      <c r="G687" s="197"/>
      <c r="H687" s="197"/>
      <c r="I687" s="197"/>
      <c r="J687" s="197"/>
      <c r="K687" s="197"/>
      <c r="L687" s="224"/>
      <c r="M687" s="225"/>
      <c r="N687" s="197"/>
      <c r="O687" s="77"/>
      <c r="P687" s="226"/>
      <c r="Q687" s="227"/>
      <c r="R687" s="197"/>
    </row>
    <row r="688">
      <c r="A688" s="233"/>
      <c r="B688" s="234"/>
      <c r="C688" s="103"/>
      <c r="D688" s="103"/>
      <c r="E688" s="232"/>
      <c r="F688" s="197"/>
      <c r="G688" s="197"/>
      <c r="H688" s="197"/>
      <c r="I688" s="197"/>
      <c r="J688" s="197"/>
      <c r="K688" s="197"/>
      <c r="L688" s="224"/>
      <c r="M688" s="225"/>
      <c r="N688" s="197"/>
      <c r="O688" s="77"/>
      <c r="P688" s="226"/>
      <c r="Q688" s="227"/>
      <c r="R688" s="197"/>
    </row>
    <row r="689">
      <c r="A689" s="233"/>
      <c r="B689" s="234"/>
      <c r="C689" s="103"/>
      <c r="D689" s="103"/>
      <c r="E689" s="232"/>
      <c r="F689" s="197"/>
      <c r="G689" s="197"/>
      <c r="H689" s="197"/>
      <c r="I689" s="197"/>
      <c r="J689" s="197"/>
      <c r="K689" s="197"/>
      <c r="L689" s="224"/>
      <c r="M689" s="225"/>
      <c r="N689" s="197"/>
      <c r="O689" s="77"/>
      <c r="P689" s="226"/>
      <c r="Q689" s="227"/>
      <c r="R689" s="197"/>
    </row>
    <row r="690">
      <c r="A690" s="233"/>
      <c r="B690" s="234"/>
      <c r="C690" s="103"/>
      <c r="D690" s="103"/>
      <c r="E690" s="232"/>
      <c r="F690" s="197"/>
      <c r="G690" s="197"/>
      <c r="H690" s="197"/>
      <c r="I690" s="197"/>
      <c r="J690" s="197"/>
      <c r="K690" s="197"/>
      <c r="L690" s="224"/>
      <c r="M690" s="225"/>
      <c r="N690" s="197"/>
      <c r="O690" s="77"/>
      <c r="P690" s="226"/>
      <c r="Q690" s="227"/>
      <c r="R690" s="197"/>
    </row>
    <row r="691">
      <c r="A691" s="233"/>
      <c r="B691" s="234"/>
      <c r="C691" s="103"/>
      <c r="D691" s="103"/>
      <c r="E691" s="232"/>
      <c r="F691" s="197"/>
      <c r="G691" s="197"/>
      <c r="H691" s="197"/>
      <c r="I691" s="197"/>
      <c r="J691" s="197"/>
      <c r="K691" s="197"/>
      <c r="L691" s="224"/>
      <c r="M691" s="225"/>
      <c r="N691" s="197"/>
      <c r="O691" s="77"/>
      <c r="P691" s="226"/>
      <c r="Q691" s="227"/>
      <c r="R691" s="197"/>
    </row>
    <row r="692">
      <c r="A692" s="233"/>
      <c r="B692" s="234"/>
      <c r="C692" s="103"/>
      <c r="D692" s="103"/>
      <c r="E692" s="232"/>
      <c r="F692" s="197"/>
      <c r="G692" s="197"/>
      <c r="H692" s="197"/>
      <c r="I692" s="197"/>
      <c r="J692" s="197"/>
      <c r="K692" s="197"/>
      <c r="L692" s="224"/>
      <c r="M692" s="225"/>
      <c r="N692" s="197"/>
      <c r="O692" s="77"/>
      <c r="P692" s="226"/>
      <c r="Q692" s="227"/>
      <c r="R692" s="197"/>
    </row>
    <row r="693">
      <c r="A693" s="233"/>
      <c r="B693" s="234"/>
      <c r="C693" s="103"/>
      <c r="D693" s="103"/>
      <c r="E693" s="232"/>
      <c r="F693" s="197"/>
      <c r="G693" s="197"/>
      <c r="H693" s="197"/>
      <c r="I693" s="197"/>
      <c r="J693" s="197"/>
      <c r="K693" s="197"/>
      <c r="L693" s="224"/>
      <c r="M693" s="225"/>
      <c r="N693" s="197"/>
      <c r="O693" s="77"/>
      <c r="P693" s="226"/>
      <c r="Q693" s="227"/>
      <c r="R693" s="197"/>
    </row>
    <row r="694">
      <c r="A694" s="233"/>
      <c r="B694" s="234"/>
      <c r="C694" s="103"/>
      <c r="D694" s="103"/>
      <c r="E694" s="232"/>
      <c r="F694" s="197"/>
      <c r="G694" s="197"/>
      <c r="H694" s="197"/>
      <c r="I694" s="197"/>
      <c r="J694" s="197"/>
      <c r="K694" s="197"/>
      <c r="L694" s="224"/>
      <c r="M694" s="225"/>
      <c r="N694" s="197"/>
      <c r="O694" s="77"/>
      <c r="P694" s="226"/>
      <c r="Q694" s="227"/>
      <c r="R694" s="197"/>
    </row>
    <row r="695">
      <c r="A695" s="233"/>
      <c r="B695" s="234"/>
      <c r="C695" s="103"/>
      <c r="D695" s="103"/>
      <c r="E695" s="232"/>
      <c r="F695" s="197"/>
      <c r="G695" s="197"/>
      <c r="H695" s="197"/>
      <c r="I695" s="197"/>
      <c r="J695" s="197"/>
      <c r="K695" s="197"/>
      <c r="L695" s="224"/>
      <c r="M695" s="225"/>
      <c r="N695" s="197"/>
      <c r="O695" s="77"/>
      <c r="P695" s="226"/>
      <c r="Q695" s="227"/>
      <c r="R695" s="197"/>
    </row>
    <row r="696">
      <c r="A696" s="233"/>
      <c r="B696" s="234"/>
      <c r="C696" s="103"/>
      <c r="D696" s="103"/>
      <c r="E696" s="232"/>
      <c r="F696" s="197"/>
      <c r="G696" s="197"/>
      <c r="H696" s="197"/>
      <c r="I696" s="197"/>
      <c r="J696" s="197"/>
      <c r="K696" s="197"/>
      <c r="L696" s="224"/>
      <c r="M696" s="225"/>
      <c r="N696" s="197"/>
      <c r="O696" s="77"/>
      <c r="P696" s="226"/>
      <c r="Q696" s="227"/>
      <c r="R696" s="197"/>
    </row>
    <row r="697">
      <c r="A697" s="233"/>
      <c r="B697" s="234"/>
      <c r="C697" s="103"/>
      <c r="D697" s="103"/>
      <c r="E697" s="232"/>
      <c r="F697" s="197"/>
      <c r="G697" s="197"/>
      <c r="H697" s="197"/>
      <c r="I697" s="197"/>
      <c r="J697" s="197"/>
      <c r="K697" s="197"/>
      <c r="L697" s="224"/>
      <c r="M697" s="225"/>
      <c r="N697" s="197"/>
      <c r="O697" s="77"/>
      <c r="P697" s="226"/>
      <c r="Q697" s="227"/>
      <c r="R697" s="197"/>
    </row>
    <row r="698">
      <c r="A698" s="233"/>
      <c r="B698" s="234"/>
      <c r="C698" s="103"/>
      <c r="D698" s="103"/>
      <c r="E698" s="232"/>
      <c r="F698" s="197"/>
      <c r="G698" s="197"/>
      <c r="H698" s="197"/>
      <c r="I698" s="197"/>
      <c r="J698" s="197"/>
      <c r="K698" s="197"/>
      <c r="L698" s="224"/>
      <c r="M698" s="225"/>
      <c r="N698" s="197"/>
      <c r="O698" s="77"/>
      <c r="P698" s="226"/>
      <c r="Q698" s="227"/>
      <c r="R698" s="197"/>
    </row>
    <row r="699">
      <c r="A699" s="233"/>
      <c r="B699" s="234"/>
      <c r="C699" s="103"/>
      <c r="D699" s="103"/>
      <c r="E699" s="232"/>
      <c r="F699" s="197"/>
      <c r="G699" s="197"/>
      <c r="H699" s="197"/>
      <c r="I699" s="197"/>
      <c r="J699" s="197"/>
      <c r="K699" s="197"/>
      <c r="L699" s="224"/>
      <c r="M699" s="225"/>
      <c r="N699" s="197"/>
      <c r="O699" s="77"/>
      <c r="P699" s="226"/>
      <c r="Q699" s="227"/>
      <c r="R699" s="197"/>
    </row>
    <row r="700">
      <c r="A700" s="233"/>
      <c r="B700" s="234"/>
      <c r="C700" s="103"/>
      <c r="D700" s="103"/>
      <c r="E700" s="232"/>
      <c r="F700" s="197"/>
      <c r="G700" s="197"/>
      <c r="H700" s="197"/>
      <c r="I700" s="197"/>
      <c r="J700" s="197"/>
      <c r="K700" s="197"/>
      <c r="L700" s="224"/>
      <c r="M700" s="225"/>
      <c r="N700" s="197"/>
      <c r="O700" s="77"/>
      <c r="P700" s="226"/>
      <c r="Q700" s="227"/>
      <c r="R700" s="197"/>
    </row>
    <row r="701">
      <c r="A701" s="233"/>
      <c r="B701" s="234"/>
      <c r="C701" s="103"/>
      <c r="D701" s="103"/>
      <c r="E701" s="232"/>
      <c r="F701" s="197"/>
      <c r="G701" s="197"/>
      <c r="H701" s="197"/>
      <c r="I701" s="197"/>
      <c r="J701" s="197"/>
      <c r="K701" s="197"/>
      <c r="L701" s="224"/>
      <c r="M701" s="225"/>
      <c r="N701" s="197"/>
      <c r="O701" s="77"/>
      <c r="P701" s="226"/>
      <c r="Q701" s="227"/>
      <c r="R701" s="197"/>
    </row>
    <row r="702">
      <c r="A702" s="233"/>
      <c r="B702" s="234"/>
      <c r="C702" s="103"/>
      <c r="D702" s="103"/>
      <c r="E702" s="232"/>
      <c r="F702" s="197"/>
      <c r="G702" s="197"/>
      <c r="H702" s="197"/>
      <c r="I702" s="197"/>
      <c r="J702" s="197"/>
      <c r="K702" s="197"/>
      <c r="L702" s="224"/>
      <c r="M702" s="225"/>
      <c r="N702" s="197"/>
      <c r="O702" s="77"/>
      <c r="P702" s="226"/>
      <c r="Q702" s="227"/>
      <c r="R702" s="197"/>
    </row>
    <row r="703">
      <c r="A703" s="233"/>
      <c r="B703" s="234"/>
      <c r="C703" s="103"/>
      <c r="D703" s="103"/>
      <c r="E703" s="232"/>
      <c r="F703" s="197"/>
      <c r="G703" s="197"/>
      <c r="H703" s="197"/>
      <c r="I703" s="197"/>
      <c r="J703" s="197"/>
      <c r="K703" s="197"/>
      <c r="L703" s="224"/>
      <c r="M703" s="225"/>
      <c r="N703" s="197"/>
      <c r="O703" s="77"/>
      <c r="P703" s="226"/>
      <c r="Q703" s="227"/>
      <c r="R703" s="197"/>
    </row>
    <row r="704">
      <c r="A704" s="233"/>
      <c r="B704" s="234"/>
      <c r="C704" s="103"/>
      <c r="D704" s="103"/>
      <c r="E704" s="232"/>
      <c r="F704" s="197"/>
      <c r="G704" s="197"/>
      <c r="H704" s="197"/>
      <c r="I704" s="197"/>
      <c r="J704" s="197"/>
      <c r="K704" s="197"/>
      <c r="L704" s="224"/>
      <c r="M704" s="225"/>
      <c r="N704" s="197"/>
      <c r="O704" s="77"/>
      <c r="P704" s="226"/>
      <c r="Q704" s="227"/>
      <c r="R704" s="197"/>
    </row>
    <row r="705">
      <c r="A705" s="233"/>
      <c r="B705" s="234"/>
      <c r="C705" s="103"/>
      <c r="D705" s="103"/>
      <c r="E705" s="232"/>
      <c r="F705" s="197"/>
      <c r="G705" s="197"/>
      <c r="H705" s="197"/>
      <c r="I705" s="197"/>
      <c r="J705" s="197"/>
      <c r="K705" s="197"/>
      <c r="L705" s="224"/>
      <c r="M705" s="225"/>
      <c r="N705" s="197"/>
      <c r="O705" s="77"/>
      <c r="P705" s="226"/>
      <c r="Q705" s="227"/>
      <c r="R705" s="197"/>
    </row>
    <row r="706">
      <c r="A706" s="233"/>
      <c r="B706" s="234"/>
      <c r="C706" s="103"/>
      <c r="D706" s="103"/>
      <c r="E706" s="232"/>
      <c r="F706" s="197"/>
      <c r="G706" s="197"/>
      <c r="H706" s="197"/>
      <c r="I706" s="197"/>
      <c r="J706" s="197"/>
      <c r="K706" s="197"/>
      <c r="L706" s="224"/>
      <c r="M706" s="225"/>
      <c r="N706" s="197"/>
      <c r="O706" s="77"/>
      <c r="P706" s="226"/>
      <c r="Q706" s="227"/>
      <c r="R706" s="197"/>
    </row>
    <row r="707">
      <c r="A707" s="233"/>
      <c r="B707" s="234"/>
      <c r="C707" s="103"/>
      <c r="D707" s="103"/>
      <c r="E707" s="232"/>
      <c r="F707" s="197"/>
      <c r="G707" s="197"/>
      <c r="H707" s="197"/>
      <c r="I707" s="197"/>
      <c r="J707" s="197"/>
      <c r="K707" s="197"/>
      <c r="L707" s="224"/>
      <c r="M707" s="225"/>
      <c r="N707" s="197"/>
      <c r="O707" s="77"/>
      <c r="P707" s="226"/>
      <c r="Q707" s="227"/>
      <c r="R707" s="197"/>
    </row>
    <row r="708">
      <c r="A708" s="233"/>
      <c r="B708" s="234"/>
      <c r="C708" s="103"/>
      <c r="D708" s="103"/>
      <c r="E708" s="232"/>
      <c r="F708" s="197"/>
      <c r="G708" s="197"/>
      <c r="H708" s="197"/>
      <c r="I708" s="197"/>
      <c r="J708" s="197"/>
      <c r="K708" s="197"/>
      <c r="L708" s="224"/>
      <c r="M708" s="225"/>
      <c r="N708" s="197"/>
      <c r="O708" s="77"/>
      <c r="P708" s="226"/>
      <c r="Q708" s="227"/>
      <c r="R708" s="197"/>
    </row>
    <row r="709">
      <c r="A709" s="233"/>
      <c r="B709" s="234"/>
      <c r="C709" s="103"/>
      <c r="D709" s="103"/>
      <c r="E709" s="232"/>
      <c r="F709" s="197"/>
      <c r="G709" s="197"/>
      <c r="H709" s="197"/>
      <c r="I709" s="197"/>
      <c r="J709" s="197"/>
      <c r="K709" s="197"/>
      <c r="L709" s="224"/>
      <c r="M709" s="225"/>
      <c r="N709" s="197"/>
      <c r="O709" s="77"/>
      <c r="P709" s="226"/>
      <c r="Q709" s="227"/>
      <c r="R709" s="197"/>
    </row>
    <row r="710">
      <c r="A710" s="233"/>
      <c r="B710" s="234"/>
      <c r="C710" s="103"/>
      <c r="D710" s="103"/>
      <c r="E710" s="232"/>
      <c r="F710" s="197"/>
      <c r="G710" s="197"/>
      <c r="H710" s="197"/>
      <c r="I710" s="197"/>
      <c r="J710" s="197"/>
      <c r="K710" s="197"/>
      <c r="L710" s="224"/>
      <c r="M710" s="225"/>
      <c r="N710" s="197"/>
      <c r="O710" s="77"/>
      <c r="P710" s="226"/>
      <c r="Q710" s="227"/>
      <c r="R710" s="197"/>
    </row>
    <row r="711">
      <c r="A711" s="233"/>
      <c r="B711" s="234"/>
      <c r="C711" s="103"/>
      <c r="D711" s="103"/>
      <c r="E711" s="232"/>
      <c r="F711" s="197"/>
      <c r="G711" s="197"/>
      <c r="H711" s="197"/>
      <c r="I711" s="197"/>
      <c r="J711" s="197"/>
      <c r="K711" s="197"/>
      <c r="L711" s="224"/>
      <c r="M711" s="225"/>
      <c r="N711" s="197"/>
      <c r="O711" s="77"/>
      <c r="P711" s="226"/>
      <c r="Q711" s="227"/>
      <c r="R711" s="197"/>
    </row>
    <row r="712">
      <c r="A712" s="233"/>
      <c r="B712" s="234"/>
      <c r="C712" s="103"/>
      <c r="D712" s="103"/>
      <c r="E712" s="232"/>
      <c r="F712" s="197"/>
      <c r="G712" s="197"/>
      <c r="H712" s="197"/>
      <c r="I712" s="197"/>
      <c r="J712" s="197"/>
      <c r="K712" s="197"/>
      <c r="L712" s="224"/>
      <c r="M712" s="225"/>
      <c r="N712" s="197"/>
      <c r="O712" s="77"/>
      <c r="P712" s="226"/>
      <c r="Q712" s="227"/>
      <c r="R712" s="197"/>
    </row>
    <row r="713">
      <c r="A713" s="233"/>
      <c r="B713" s="234"/>
      <c r="C713" s="103"/>
      <c r="D713" s="103"/>
      <c r="E713" s="232"/>
      <c r="F713" s="197"/>
      <c r="G713" s="197"/>
      <c r="H713" s="197"/>
      <c r="I713" s="197"/>
      <c r="J713" s="197"/>
      <c r="K713" s="197"/>
      <c r="L713" s="224"/>
      <c r="M713" s="225"/>
      <c r="N713" s="197"/>
      <c r="O713" s="77"/>
      <c r="P713" s="226"/>
      <c r="Q713" s="227"/>
      <c r="R713" s="197"/>
    </row>
    <row r="714">
      <c r="A714" s="233"/>
      <c r="B714" s="234"/>
      <c r="C714" s="103"/>
      <c r="D714" s="103"/>
      <c r="E714" s="232"/>
      <c r="F714" s="197"/>
      <c r="G714" s="197"/>
      <c r="H714" s="197"/>
      <c r="I714" s="197"/>
      <c r="J714" s="197"/>
      <c r="K714" s="197"/>
      <c r="L714" s="224"/>
      <c r="M714" s="225"/>
      <c r="N714" s="197"/>
      <c r="O714" s="77"/>
      <c r="P714" s="226"/>
      <c r="Q714" s="227"/>
      <c r="R714" s="197"/>
    </row>
    <row r="715">
      <c r="A715" s="233"/>
      <c r="B715" s="234"/>
      <c r="C715" s="103"/>
      <c r="D715" s="103"/>
      <c r="E715" s="232"/>
      <c r="F715" s="197"/>
      <c r="G715" s="197"/>
      <c r="H715" s="197"/>
      <c r="I715" s="197"/>
      <c r="J715" s="197"/>
      <c r="K715" s="197"/>
      <c r="L715" s="224"/>
      <c r="M715" s="225"/>
      <c r="N715" s="197"/>
      <c r="O715" s="77"/>
      <c r="P715" s="226"/>
      <c r="Q715" s="227"/>
      <c r="R715" s="197"/>
    </row>
    <row r="716">
      <c r="A716" s="233"/>
      <c r="B716" s="234"/>
      <c r="C716" s="103"/>
      <c r="D716" s="103"/>
      <c r="E716" s="232"/>
      <c r="F716" s="197"/>
      <c r="G716" s="197"/>
      <c r="H716" s="197"/>
      <c r="I716" s="197"/>
      <c r="J716" s="197"/>
      <c r="K716" s="197"/>
      <c r="L716" s="224"/>
      <c r="M716" s="225"/>
      <c r="N716" s="197"/>
      <c r="O716" s="77"/>
      <c r="P716" s="226"/>
      <c r="Q716" s="227"/>
      <c r="R716" s="197"/>
    </row>
    <row r="717">
      <c r="A717" s="233"/>
      <c r="B717" s="234"/>
      <c r="C717" s="103"/>
      <c r="D717" s="103"/>
      <c r="E717" s="232"/>
      <c r="F717" s="197"/>
      <c r="G717" s="197"/>
      <c r="H717" s="197"/>
      <c r="I717" s="197"/>
      <c r="J717" s="197"/>
      <c r="K717" s="197"/>
      <c r="L717" s="224"/>
      <c r="M717" s="225"/>
      <c r="N717" s="197"/>
      <c r="O717" s="77"/>
      <c r="P717" s="226"/>
      <c r="Q717" s="227"/>
      <c r="R717" s="197"/>
    </row>
    <row r="718">
      <c r="A718" s="233"/>
      <c r="B718" s="234"/>
      <c r="C718" s="103"/>
      <c r="D718" s="103"/>
      <c r="E718" s="232"/>
      <c r="F718" s="197"/>
      <c r="G718" s="197"/>
      <c r="H718" s="197"/>
      <c r="I718" s="197"/>
      <c r="J718" s="197"/>
      <c r="K718" s="197"/>
      <c r="L718" s="224"/>
      <c r="M718" s="225"/>
      <c r="N718" s="197"/>
      <c r="O718" s="77"/>
      <c r="P718" s="226"/>
      <c r="Q718" s="227"/>
      <c r="R718" s="197"/>
    </row>
    <row r="719">
      <c r="A719" s="233"/>
      <c r="B719" s="234"/>
      <c r="C719" s="103"/>
      <c r="D719" s="103"/>
      <c r="E719" s="232"/>
      <c r="F719" s="197"/>
      <c r="G719" s="197"/>
      <c r="H719" s="197"/>
      <c r="I719" s="197"/>
      <c r="J719" s="197"/>
      <c r="K719" s="197"/>
      <c r="L719" s="224"/>
      <c r="M719" s="225"/>
      <c r="N719" s="197"/>
      <c r="O719" s="77"/>
      <c r="P719" s="226"/>
      <c r="Q719" s="227"/>
      <c r="R719" s="197"/>
    </row>
    <row r="720">
      <c r="A720" s="233"/>
      <c r="B720" s="234"/>
      <c r="C720" s="103"/>
      <c r="D720" s="103"/>
      <c r="E720" s="232"/>
      <c r="F720" s="197"/>
      <c r="G720" s="197"/>
      <c r="H720" s="197"/>
      <c r="I720" s="197"/>
      <c r="J720" s="197"/>
      <c r="K720" s="197"/>
      <c r="L720" s="224"/>
      <c r="M720" s="225"/>
      <c r="N720" s="197"/>
      <c r="O720" s="77"/>
      <c r="P720" s="226"/>
      <c r="Q720" s="227"/>
      <c r="R720" s="197"/>
    </row>
    <row r="721">
      <c r="A721" s="233"/>
      <c r="B721" s="234"/>
      <c r="C721" s="103"/>
      <c r="D721" s="103"/>
      <c r="E721" s="232"/>
      <c r="F721" s="197"/>
      <c r="G721" s="197"/>
      <c r="H721" s="197"/>
      <c r="I721" s="197"/>
      <c r="J721" s="197"/>
      <c r="K721" s="197"/>
      <c r="L721" s="224"/>
      <c r="M721" s="225"/>
      <c r="N721" s="197"/>
      <c r="O721" s="77"/>
      <c r="P721" s="226"/>
      <c r="Q721" s="227"/>
      <c r="R721" s="197"/>
    </row>
    <row r="722">
      <c r="A722" s="233"/>
      <c r="B722" s="234"/>
      <c r="C722" s="103"/>
      <c r="D722" s="103"/>
      <c r="E722" s="232"/>
      <c r="F722" s="197"/>
      <c r="G722" s="197"/>
      <c r="H722" s="197"/>
      <c r="I722" s="197"/>
      <c r="J722" s="197"/>
      <c r="K722" s="197"/>
      <c r="L722" s="224"/>
      <c r="M722" s="225"/>
      <c r="N722" s="197"/>
      <c r="O722" s="77"/>
      <c r="P722" s="226"/>
      <c r="Q722" s="227"/>
      <c r="R722" s="197"/>
    </row>
    <row r="723">
      <c r="A723" s="233"/>
      <c r="B723" s="234"/>
      <c r="C723" s="103"/>
      <c r="D723" s="103"/>
      <c r="E723" s="232"/>
      <c r="F723" s="197"/>
      <c r="G723" s="197"/>
      <c r="H723" s="197"/>
      <c r="I723" s="197"/>
      <c r="J723" s="197"/>
      <c r="K723" s="197"/>
      <c r="L723" s="224"/>
      <c r="M723" s="225"/>
      <c r="N723" s="197"/>
      <c r="O723" s="77"/>
      <c r="P723" s="226"/>
      <c r="Q723" s="227"/>
      <c r="R723" s="197"/>
    </row>
    <row r="724">
      <c r="A724" s="233"/>
      <c r="B724" s="234"/>
      <c r="C724" s="103"/>
      <c r="D724" s="103"/>
      <c r="E724" s="232"/>
      <c r="F724" s="197"/>
      <c r="G724" s="197"/>
      <c r="H724" s="197"/>
      <c r="I724" s="197"/>
      <c r="J724" s="197"/>
      <c r="K724" s="197"/>
      <c r="L724" s="224"/>
      <c r="M724" s="225"/>
      <c r="N724" s="197"/>
      <c r="O724" s="77"/>
      <c r="P724" s="226"/>
      <c r="Q724" s="227"/>
      <c r="R724" s="197"/>
    </row>
    <row r="725">
      <c r="A725" s="233"/>
      <c r="B725" s="234"/>
      <c r="C725" s="103"/>
      <c r="D725" s="103"/>
      <c r="E725" s="232"/>
      <c r="F725" s="197"/>
      <c r="G725" s="197"/>
      <c r="H725" s="197"/>
      <c r="I725" s="197"/>
      <c r="J725" s="197"/>
      <c r="K725" s="197"/>
      <c r="L725" s="224"/>
      <c r="M725" s="225"/>
      <c r="N725" s="197"/>
      <c r="O725" s="77"/>
      <c r="P725" s="226"/>
      <c r="Q725" s="227"/>
      <c r="R725" s="197"/>
    </row>
    <row r="726">
      <c r="A726" s="233"/>
      <c r="B726" s="234"/>
      <c r="C726" s="103"/>
      <c r="D726" s="103"/>
      <c r="E726" s="232"/>
      <c r="F726" s="197"/>
      <c r="G726" s="197"/>
      <c r="H726" s="197"/>
      <c r="I726" s="197"/>
      <c r="J726" s="197"/>
      <c r="K726" s="197"/>
      <c r="L726" s="224"/>
      <c r="M726" s="225"/>
      <c r="N726" s="197"/>
      <c r="O726" s="77"/>
      <c r="P726" s="226"/>
      <c r="Q726" s="227"/>
      <c r="R726" s="197"/>
    </row>
    <row r="727">
      <c r="A727" s="233"/>
      <c r="B727" s="234"/>
      <c r="C727" s="103"/>
      <c r="D727" s="103"/>
      <c r="E727" s="232"/>
      <c r="F727" s="197"/>
      <c r="G727" s="197"/>
      <c r="H727" s="197"/>
      <c r="I727" s="197"/>
      <c r="J727" s="197"/>
      <c r="K727" s="197"/>
      <c r="L727" s="224"/>
      <c r="M727" s="225"/>
      <c r="N727" s="197"/>
      <c r="O727" s="77"/>
      <c r="P727" s="226"/>
      <c r="Q727" s="227"/>
      <c r="R727" s="197"/>
    </row>
    <row r="728">
      <c r="A728" s="233"/>
      <c r="B728" s="234"/>
      <c r="C728" s="103"/>
      <c r="D728" s="103"/>
      <c r="E728" s="232"/>
      <c r="F728" s="197"/>
      <c r="G728" s="197"/>
      <c r="H728" s="197"/>
      <c r="I728" s="197"/>
      <c r="J728" s="197"/>
      <c r="K728" s="197"/>
      <c r="L728" s="224"/>
      <c r="M728" s="225"/>
      <c r="N728" s="197"/>
      <c r="O728" s="77"/>
      <c r="P728" s="226"/>
      <c r="Q728" s="227"/>
      <c r="R728" s="197"/>
    </row>
    <row r="729">
      <c r="A729" s="233"/>
      <c r="B729" s="234"/>
      <c r="C729" s="103"/>
      <c r="D729" s="103"/>
      <c r="E729" s="232"/>
      <c r="F729" s="197"/>
      <c r="G729" s="197"/>
      <c r="H729" s="197"/>
      <c r="I729" s="197"/>
      <c r="J729" s="197"/>
      <c r="K729" s="197"/>
      <c r="L729" s="224"/>
      <c r="M729" s="225"/>
      <c r="N729" s="197"/>
      <c r="O729" s="77"/>
      <c r="P729" s="226"/>
      <c r="Q729" s="227"/>
      <c r="R729" s="197"/>
    </row>
    <row r="730">
      <c r="A730" s="233"/>
      <c r="B730" s="234"/>
      <c r="C730" s="103"/>
      <c r="D730" s="103"/>
      <c r="E730" s="232"/>
      <c r="F730" s="197"/>
      <c r="G730" s="197"/>
      <c r="H730" s="197"/>
      <c r="I730" s="197"/>
      <c r="J730" s="197"/>
      <c r="K730" s="197"/>
      <c r="L730" s="224"/>
      <c r="M730" s="225"/>
      <c r="N730" s="197"/>
      <c r="O730" s="77"/>
      <c r="P730" s="226"/>
      <c r="Q730" s="227"/>
      <c r="R730" s="197"/>
    </row>
    <row r="731">
      <c r="A731" s="233"/>
      <c r="B731" s="234"/>
      <c r="C731" s="103"/>
      <c r="D731" s="103"/>
      <c r="E731" s="232"/>
      <c r="F731" s="197"/>
      <c r="G731" s="197"/>
      <c r="H731" s="197"/>
      <c r="I731" s="197"/>
      <c r="J731" s="197"/>
      <c r="K731" s="197"/>
      <c r="L731" s="224"/>
      <c r="M731" s="225"/>
      <c r="N731" s="197"/>
      <c r="O731" s="77"/>
      <c r="P731" s="226"/>
      <c r="Q731" s="227"/>
      <c r="R731" s="197"/>
    </row>
    <row r="732">
      <c r="A732" s="233"/>
      <c r="B732" s="234"/>
      <c r="C732" s="103"/>
      <c r="D732" s="103"/>
      <c r="E732" s="232"/>
      <c r="F732" s="197"/>
      <c r="G732" s="197"/>
      <c r="H732" s="197"/>
      <c r="I732" s="197"/>
      <c r="J732" s="197"/>
      <c r="K732" s="197"/>
      <c r="L732" s="224"/>
      <c r="M732" s="225"/>
      <c r="N732" s="197"/>
      <c r="O732" s="77"/>
      <c r="P732" s="226"/>
      <c r="Q732" s="227"/>
      <c r="R732" s="197"/>
    </row>
    <row r="733">
      <c r="A733" s="233"/>
      <c r="B733" s="234"/>
      <c r="C733" s="103"/>
      <c r="D733" s="103"/>
      <c r="E733" s="232"/>
      <c r="F733" s="197"/>
      <c r="G733" s="197"/>
      <c r="H733" s="197"/>
      <c r="I733" s="197"/>
      <c r="J733" s="197"/>
      <c r="K733" s="197"/>
      <c r="L733" s="224"/>
      <c r="M733" s="225"/>
      <c r="N733" s="197"/>
      <c r="O733" s="77"/>
      <c r="P733" s="226"/>
      <c r="Q733" s="227"/>
      <c r="R733" s="197"/>
    </row>
    <row r="734">
      <c r="A734" s="233"/>
      <c r="B734" s="234"/>
      <c r="C734" s="103"/>
      <c r="D734" s="103"/>
      <c r="E734" s="232"/>
      <c r="F734" s="197"/>
      <c r="G734" s="197"/>
      <c r="H734" s="197"/>
      <c r="I734" s="197"/>
      <c r="J734" s="197"/>
      <c r="K734" s="197"/>
      <c r="L734" s="224"/>
      <c r="M734" s="225"/>
      <c r="N734" s="197"/>
      <c r="O734" s="77"/>
      <c r="P734" s="226"/>
      <c r="Q734" s="227"/>
      <c r="R734" s="197"/>
    </row>
    <row r="735">
      <c r="A735" s="233"/>
      <c r="B735" s="234"/>
      <c r="C735" s="103"/>
      <c r="D735" s="103"/>
      <c r="E735" s="232"/>
      <c r="F735" s="197"/>
      <c r="G735" s="197"/>
      <c r="H735" s="197"/>
      <c r="I735" s="197"/>
      <c r="J735" s="197"/>
      <c r="K735" s="197"/>
      <c r="L735" s="224"/>
      <c r="M735" s="225"/>
      <c r="N735" s="197"/>
      <c r="O735" s="77"/>
      <c r="P735" s="226"/>
      <c r="Q735" s="227"/>
      <c r="R735" s="197"/>
    </row>
    <row r="736">
      <c r="A736" s="233"/>
      <c r="B736" s="234"/>
      <c r="C736" s="103"/>
      <c r="D736" s="103"/>
      <c r="E736" s="232"/>
      <c r="F736" s="197"/>
      <c r="G736" s="197"/>
      <c r="H736" s="197"/>
      <c r="I736" s="197"/>
      <c r="J736" s="197"/>
      <c r="K736" s="197"/>
      <c r="L736" s="224"/>
      <c r="M736" s="225"/>
      <c r="N736" s="197"/>
      <c r="O736" s="77"/>
      <c r="P736" s="226"/>
      <c r="Q736" s="227"/>
      <c r="R736" s="197"/>
    </row>
    <row r="737">
      <c r="A737" s="233"/>
      <c r="B737" s="234"/>
      <c r="C737" s="103"/>
      <c r="D737" s="103"/>
      <c r="E737" s="232"/>
      <c r="F737" s="197"/>
      <c r="G737" s="197"/>
      <c r="H737" s="197"/>
      <c r="I737" s="197"/>
      <c r="J737" s="197"/>
      <c r="K737" s="197"/>
      <c r="L737" s="224"/>
      <c r="M737" s="225"/>
      <c r="N737" s="197"/>
      <c r="O737" s="77"/>
      <c r="P737" s="226"/>
      <c r="Q737" s="227"/>
      <c r="R737" s="197"/>
    </row>
    <row r="738">
      <c r="A738" s="233"/>
      <c r="B738" s="234"/>
      <c r="C738" s="103"/>
      <c r="D738" s="103"/>
      <c r="E738" s="232"/>
      <c r="F738" s="197"/>
      <c r="G738" s="197"/>
      <c r="H738" s="197"/>
      <c r="I738" s="197"/>
      <c r="J738" s="197"/>
      <c r="K738" s="197"/>
      <c r="L738" s="224"/>
      <c r="M738" s="225"/>
      <c r="N738" s="197"/>
      <c r="O738" s="77"/>
      <c r="P738" s="226"/>
      <c r="Q738" s="227"/>
      <c r="R738" s="197"/>
    </row>
    <row r="739">
      <c r="A739" s="233"/>
      <c r="B739" s="234"/>
      <c r="C739" s="103"/>
      <c r="D739" s="103"/>
      <c r="E739" s="232"/>
      <c r="F739" s="197"/>
      <c r="G739" s="197"/>
      <c r="H739" s="197"/>
      <c r="I739" s="197"/>
      <c r="J739" s="197"/>
      <c r="K739" s="197"/>
      <c r="L739" s="224"/>
      <c r="M739" s="225"/>
      <c r="N739" s="197"/>
      <c r="O739" s="77"/>
      <c r="P739" s="226"/>
      <c r="Q739" s="227"/>
      <c r="R739" s="197"/>
    </row>
    <row r="740">
      <c r="A740" s="233"/>
      <c r="B740" s="234"/>
      <c r="C740" s="103"/>
      <c r="D740" s="103"/>
      <c r="E740" s="232"/>
      <c r="F740" s="197"/>
      <c r="G740" s="197"/>
      <c r="H740" s="197"/>
      <c r="I740" s="197"/>
      <c r="J740" s="197"/>
      <c r="K740" s="197"/>
      <c r="L740" s="224"/>
      <c r="M740" s="225"/>
      <c r="N740" s="197"/>
      <c r="O740" s="77"/>
      <c r="P740" s="226"/>
      <c r="Q740" s="227"/>
      <c r="R740" s="197"/>
    </row>
    <row r="741">
      <c r="A741" s="233"/>
      <c r="B741" s="234"/>
      <c r="C741" s="103"/>
      <c r="D741" s="103"/>
      <c r="E741" s="232"/>
      <c r="F741" s="197"/>
      <c r="G741" s="197"/>
      <c r="H741" s="197"/>
      <c r="I741" s="197"/>
      <c r="J741" s="197"/>
      <c r="K741" s="197"/>
      <c r="L741" s="224"/>
      <c r="M741" s="225"/>
      <c r="N741" s="197"/>
      <c r="O741" s="77"/>
      <c r="P741" s="226"/>
      <c r="Q741" s="227"/>
      <c r="R741" s="197"/>
    </row>
    <row r="742">
      <c r="A742" s="233"/>
      <c r="B742" s="234"/>
      <c r="C742" s="103"/>
      <c r="D742" s="103"/>
      <c r="E742" s="232"/>
      <c r="F742" s="197"/>
      <c r="G742" s="197"/>
      <c r="H742" s="197"/>
      <c r="I742" s="197"/>
      <c r="J742" s="197"/>
      <c r="K742" s="197"/>
      <c r="L742" s="224"/>
      <c r="M742" s="225"/>
      <c r="N742" s="197"/>
      <c r="O742" s="77"/>
      <c r="P742" s="226"/>
      <c r="Q742" s="227"/>
      <c r="R742" s="197"/>
    </row>
    <row r="743">
      <c r="A743" s="233"/>
      <c r="B743" s="234"/>
      <c r="C743" s="103"/>
      <c r="D743" s="103"/>
      <c r="E743" s="232"/>
      <c r="F743" s="197"/>
      <c r="G743" s="197"/>
      <c r="H743" s="197"/>
      <c r="I743" s="197"/>
      <c r="J743" s="197"/>
      <c r="K743" s="197"/>
      <c r="L743" s="224"/>
      <c r="M743" s="225"/>
      <c r="N743" s="197"/>
      <c r="O743" s="77"/>
      <c r="P743" s="226"/>
      <c r="Q743" s="227"/>
      <c r="R743" s="197"/>
    </row>
    <row r="744">
      <c r="A744" s="233"/>
      <c r="B744" s="234"/>
      <c r="C744" s="103"/>
      <c r="D744" s="103"/>
      <c r="E744" s="232"/>
      <c r="F744" s="197"/>
      <c r="G744" s="197"/>
      <c r="H744" s="197"/>
      <c r="I744" s="197"/>
      <c r="J744" s="197"/>
      <c r="K744" s="197"/>
      <c r="L744" s="224"/>
      <c r="M744" s="225"/>
      <c r="N744" s="197"/>
      <c r="O744" s="77"/>
      <c r="P744" s="226"/>
      <c r="Q744" s="227"/>
      <c r="R744" s="197"/>
    </row>
    <row r="745">
      <c r="A745" s="233"/>
      <c r="B745" s="234"/>
      <c r="C745" s="103"/>
      <c r="D745" s="103"/>
      <c r="E745" s="232"/>
      <c r="F745" s="197"/>
      <c r="G745" s="197"/>
      <c r="H745" s="197"/>
      <c r="I745" s="197"/>
      <c r="J745" s="197"/>
      <c r="K745" s="197"/>
      <c r="L745" s="224"/>
      <c r="M745" s="225"/>
      <c r="N745" s="197"/>
      <c r="O745" s="77"/>
      <c r="P745" s="226"/>
      <c r="Q745" s="227"/>
      <c r="R745" s="197"/>
    </row>
    <row r="746">
      <c r="A746" s="233"/>
      <c r="B746" s="234"/>
      <c r="C746" s="103"/>
      <c r="D746" s="103"/>
      <c r="E746" s="232"/>
      <c r="F746" s="197"/>
      <c r="G746" s="197"/>
      <c r="H746" s="197"/>
      <c r="I746" s="197"/>
      <c r="J746" s="197"/>
      <c r="K746" s="197"/>
      <c r="L746" s="224"/>
      <c r="M746" s="225"/>
      <c r="N746" s="197"/>
      <c r="O746" s="77"/>
      <c r="P746" s="226"/>
      <c r="Q746" s="227"/>
      <c r="R746" s="197"/>
    </row>
    <row r="747">
      <c r="A747" s="233"/>
      <c r="B747" s="234"/>
      <c r="C747" s="103"/>
      <c r="D747" s="103"/>
      <c r="E747" s="232"/>
      <c r="F747" s="197"/>
      <c r="G747" s="197"/>
      <c r="H747" s="197"/>
      <c r="I747" s="197"/>
      <c r="J747" s="197"/>
      <c r="K747" s="197"/>
      <c r="L747" s="224"/>
      <c r="M747" s="225"/>
      <c r="N747" s="197"/>
      <c r="O747" s="77"/>
      <c r="P747" s="226"/>
      <c r="Q747" s="227"/>
      <c r="R747" s="197"/>
    </row>
    <row r="748">
      <c r="A748" s="233"/>
      <c r="B748" s="234"/>
      <c r="C748" s="103"/>
      <c r="D748" s="103"/>
      <c r="E748" s="232"/>
      <c r="F748" s="197"/>
      <c r="G748" s="197"/>
      <c r="H748" s="197"/>
      <c r="I748" s="197"/>
      <c r="J748" s="197"/>
      <c r="K748" s="197"/>
      <c r="L748" s="224"/>
      <c r="M748" s="225"/>
      <c r="N748" s="197"/>
      <c r="O748" s="77"/>
      <c r="P748" s="226"/>
      <c r="Q748" s="227"/>
      <c r="R748" s="197"/>
    </row>
    <row r="749">
      <c r="A749" s="233"/>
      <c r="B749" s="234"/>
      <c r="C749" s="103"/>
      <c r="D749" s="103"/>
      <c r="E749" s="232"/>
      <c r="F749" s="197"/>
      <c r="G749" s="197"/>
      <c r="H749" s="197"/>
      <c r="I749" s="197"/>
      <c r="J749" s="197"/>
      <c r="K749" s="197"/>
      <c r="L749" s="224"/>
      <c r="M749" s="225"/>
      <c r="N749" s="197"/>
      <c r="O749" s="77"/>
      <c r="P749" s="226"/>
      <c r="Q749" s="227"/>
      <c r="R749" s="197"/>
    </row>
    <row r="750">
      <c r="A750" s="233"/>
      <c r="B750" s="234"/>
      <c r="C750" s="103"/>
      <c r="D750" s="103"/>
      <c r="E750" s="232"/>
      <c r="F750" s="197"/>
      <c r="G750" s="197"/>
      <c r="H750" s="197"/>
      <c r="I750" s="197"/>
      <c r="J750" s="197"/>
      <c r="K750" s="197"/>
      <c r="L750" s="224"/>
      <c r="M750" s="225"/>
      <c r="N750" s="197"/>
      <c r="O750" s="77"/>
      <c r="P750" s="226"/>
      <c r="Q750" s="227"/>
      <c r="R750" s="197"/>
    </row>
    <row r="751">
      <c r="A751" s="233"/>
      <c r="B751" s="234"/>
      <c r="C751" s="103"/>
      <c r="D751" s="103"/>
      <c r="E751" s="232"/>
      <c r="F751" s="197"/>
      <c r="G751" s="197"/>
      <c r="H751" s="197"/>
      <c r="I751" s="197"/>
      <c r="J751" s="197"/>
      <c r="K751" s="197"/>
      <c r="L751" s="224"/>
      <c r="M751" s="225"/>
      <c r="N751" s="197"/>
      <c r="O751" s="77"/>
      <c r="P751" s="226"/>
      <c r="Q751" s="227"/>
      <c r="R751" s="197"/>
    </row>
    <row r="752">
      <c r="A752" s="233"/>
      <c r="B752" s="234"/>
      <c r="C752" s="103"/>
      <c r="D752" s="103"/>
      <c r="E752" s="232"/>
      <c r="F752" s="197"/>
      <c r="G752" s="197"/>
      <c r="H752" s="197"/>
      <c r="I752" s="197"/>
      <c r="J752" s="197"/>
      <c r="K752" s="197"/>
      <c r="L752" s="224"/>
      <c r="M752" s="225"/>
      <c r="N752" s="197"/>
      <c r="O752" s="77"/>
      <c r="P752" s="226"/>
      <c r="Q752" s="227"/>
      <c r="R752" s="197"/>
    </row>
    <row r="753">
      <c r="A753" s="233"/>
      <c r="B753" s="234"/>
      <c r="C753" s="103"/>
      <c r="D753" s="103"/>
      <c r="E753" s="232"/>
      <c r="F753" s="197"/>
      <c r="G753" s="197"/>
      <c r="H753" s="197"/>
      <c r="I753" s="197"/>
      <c r="J753" s="197"/>
      <c r="K753" s="197"/>
      <c r="L753" s="224"/>
      <c r="M753" s="225"/>
      <c r="N753" s="197"/>
      <c r="O753" s="77"/>
      <c r="P753" s="226"/>
      <c r="Q753" s="227"/>
      <c r="R753" s="197"/>
    </row>
    <row r="754">
      <c r="A754" s="233"/>
      <c r="B754" s="234"/>
      <c r="C754" s="103"/>
      <c r="D754" s="103"/>
      <c r="E754" s="232"/>
      <c r="F754" s="197"/>
      <c r="G754" s="197"/>
      <c r="H754" s="197"/>
      <c r="I754" s="197"/>
      <c r="J754" s="197"/>
      <c r="K754" s="197"/>
      <c r="L754" s="224"/>
      <c r="M754" s="225"/>
      <c r="N754" s="197"/>
      <c r="O754" s="77"/>
      <c r="P754" s="226"/>
      <c r="Q754" s="227"/>
      <c r="R754" s="197"/>
    </row>
    <row r="755">
      <c r="A755" s="233"/>
      <c r="B755" s="234"/>
      <c r="C755" s="103"/>
      <c r="D755" s="103"/>
      <c r="E755" s="232"/>
      <c r="F755" s="197"/>
      <c r="G755" s="197"/>
      <c r="H755" s="197"/>
      <c r="I755" s="197"/>
      <c r="J755" s="197"/>
      <c r="K755" s="197"/>
      <c r="L755" s="224"/>
      <c r="M755" s="225"/>
      <c r="N755" s="197"/>
      <c r="O755" s="77"/>
      <c r="P755" s="226"/>
      <c r="Q755" s="227"/>
      <c r="R755" s="197"/>
    </row>
    <row r="756">
      <c r="A756" s="233"/>
      <c r="B756" s="234"/>
      <c r="C756" s="103"/>
      <c r="D756" s="103"/>
      <c r="E756" s="232"/>
      <c r="F756" s="197"/>
      <c r="G756" s="197"/>
      <c r="H756" s="197"/>
      <c r="I756" s="197"/>
      <c r="J756" s="197"/>
      <c r="K756" s="197"/>
      <c r="L756" s="224"/>
      <c r="M756" s="225"/>
      <c r="N756" s="197"/>
      <c r="O756" s="77"/>
      <c r="P756" s="226"/>
      <c r="Q756" s="227"/>
      <c r="R756" s="197"/>
    </row>
    <row r="757">
      <c r="A757" s="233"/>
      <c r="B757" s="234"/>
      <c r="C757" s="103"/>
      <c r="D757" s="103"/>
      <c r="E757" s="232"/>
      <c r="F757" s="197"/>
      <c r="G757" s="197"/>
      <c r="H757" s="197"/>
      <c r="I757" s="197"/>
      <c r="J757" s="197"/>
      <c r="K757" s="197"/>
      <c r="L757" s="224"/>
      <c r="M757" s="225"/>
      <c r="N757" s="197"/>
      <c r="O757" s="77"/>
      <c r="P757" s="226"/>
      <c r="Q757" s="227"/>
      <c r="R757" s="197"/>
    </row>
    <row r="758">
      <c r="A758" s="233"/>
      <c r="B758" s="234"/>
      <c r="C758" s="103"/>
      <c r="D758" s="103"/>
      <c r="E758" s="232"/>
      <c r="F758" s="197"/>
      <c r="G758" s="197"/>
      <c r="H758" s="197"/>
      <c r="I758" s="197"/>
      <c r="J758" s="197"/>
      <c r="K758" s="197"/>
      <c r="L758" s="224"/>
      <c r="M758" s="225"/>
      <c r="N758" s="197"/>
      <c r="O758" s="77"/>
      <c r="P758" s="226"/>
      <c r="Q758" s="227"/>
      <c r="R758" s="197"/>
    </row>
    <row r="759">
      <c r="A759" s="233"/>
      <c r="B759" s="234"/>
      <c r="C759" s="103"/>
      <c r="D759" s="103"/>
      <c r="E759" s="232"/>
      <c r="F759" s="197"/>
      <c r="G759" s="197"/>
      <c r="H759" s="197"/>
      <c r="I759" s="197"/>
      <c r="J759" s="197"/>
      <c r="K759" s="197"/>
      <c r="L759" s="224"/>
      <c r="M759" s="225"/>
      <c r="N759" s="197"/>
      <c r="O759" s="77"/>
      <c r="P759" s="226"/>
      <c r="Q759" s="227"/>
      <c r="R759" s="197"/>
    </row>
    <row r="760">
      <c r="A760" s="233"/>
      <c r="B760" s="234"/>
      <c r="C760" s="103"/>
      <c r="D760" s="103"/>
      <c r="E760" s="232"/>
      <c r="F760" s="197"/>
      <c r="G760" s="197"/>
      <c r="H760" s="197"/>
      <c r="I760" s="197"/>
      <c r="J760" s="197"/>
      <c r="K760" s="197"/>
      <c r="L760" s="224"/>
      <c r="M760" s="225"/>
      <c r="N760" s="197"/>
      <c r="O760" s="77"/>
      <c r="P760" s="226"/>
      <c r="Q760" s="227"/>
      <c r="R760" s="197"/>
    </row>
    <row r="761">
      <c r="A761" s="233"/>
      <c r="B761" s="234"/>
      <c r="C761" s="103"/>
      <c r="D761" s="103"/>
      <c r="E761" s="232"/>
      <c r="F761" s="197"/>
      <c r="G761" s="197"/>
      <c r="H761" s="197"/>
      <c r="I761" s="197"/>
      <c r="J761" s="197"/>
      <c r="K761" s="197"/>
      <c r="L761" s="224"/>
      <c r="M761" s="225"/>
      <c r="N761" s="197"/>
      <c r="O761" s="77"/>
      <c r="P761" s="226"/>
      <c r="Q761" s="227"/>
      <c r="R761" s="197"/>
    </row>
    <row r="762">
      <c r="A762" s="233"/>
      <c r="B762" s="234"/>
      <c r="C762" s="103"/>
      <c r="D762" s="103"/>
      <c r="E762" s="232"/>
      <c r="F762" s="197"/>
      <c r="G762" s="197"/>
      <c r="H762" s="197"/>
      <c r="I762" s="197"/>
      <c r="J762" s="197"/>
      <c r="K762" s="197"/>
      <c r="L762" s="224"/>
      <c r="M762" s="225"/>
      <c r="N762" s="197"/>
      <c r="O762" s="77"/>
      <c r="P762" s="226"/>
      <c r="Q762" s="227"/>
      <c r="R762" s="197"/>
    </row>
    <row r="763">
      <c r="A763" s="233"/>
      <c r="B763" s="234"/>
      <c r="C763" s="103"/>
      <c r="D763" s="103"/>
      <c r="E763" s="232"/>
      <c r="F763" s="197"/>
      <c r="G763" s="197"/>
      <c r="H763" s="197"/>
      <c r="I763" s="197"/>
      <c r="J763" s="197"/>
      <c r="K763" s="197"/>
      <c r="L763" s="224"/>
      <c r="M763" s="225"/>
      <c r="N763" s="197"/>
      <c r="O763" s="77"/>
      <c r="P763" s="226"/>
      <c r="Q763" s="227"/>
      <c r="R763" s="197"/>
    </row>
    <row r="764">
      <c r="A764" s="233"/>
      <c r="B764" s="234"/>
      <c r="C764" s="103"/>
      <c r="D764" s="103"/>
      <c r="E764" s="232"/>
      <c r="F764" s="197"/>
      <c r="G764" s="197"/>
      <c r="H764" s="197"/>
      <c r="I764" s="197"/>
      <c r="J764" s="197"/>
      <c r="K764" s="197"/>
      <c r="L764" s="224"/>
      <c r="M764" s="225"/>
      <c r="N764" s="197"/>
      <c r="O764" s="77"/>
      <c r="P764" s="226"/>
      <c r="Q764" s="227"/>
      <c r="R764" s="197"/>
    </row>
    <row r="765">
      <c r="A765" s="233"/>
      <c r="B765" s="234"/>
      <c r="C765" s="103"/>
      <c r="D765" s="103"/>
      <c r="E765" s="232"/>
      <c r="F765" s="197"/>
      <c r="G765" s="197"/>
      <c r="H765" s="197"/>
      <c r="I765" s="197"/>
      <c r="J765" s="197"/>
      <c r="K765" s="197"/>
      <c r="L765" s="224"/>
      <c r="M765" s="225"/>
      <c r="N765" s="197"/>
      <c r="O765" s="77"/>
      <c r="P765" s="226"/>
      <c r="Q765" s="227"/>
      <c r="R765" s="197"/>
    </row>
    <row r="766">
      <c r="A766" s="233"/>
      <c r="B766" s="234"/>
      <c r="C766" s="103"/>
      <c r="D766" s="103"/>
      <c r="E766" s="232"/>
      <c r="F766" s="197"/>
      <c r="G766" s="197"/>
      <c r="H766" s="197"/>
      <c r="I766" s="197"/>
      <c r="J766" s="197"/>
      <c r="K766" s="197"/>
      <c r="L766" s="224"/>
      <c r="M766" s="225"/>
      <c r="N766" s="197"/>
      <c r="O766" s="77"/>
      <c r="P766" s="226"/>
      <c r="Q766" s="227"/>
      <c r="R766" s="197"/>
    </row>
    <row r="767">
      <c r="A767" s="233"/>
      <c r="B767" s="234"/>
      <c r="C767" s="103"/>
      <c r="D767" s="103"/>
      <c r="E767" s="232"/>
      <c r="F767" s="197"/>
      <c r="G767" s="197"/>
      <c r="H767" s="197"/>
      <c r="I767" s="197"/>
      <c r="J767" s="197"/>
      <c r="K767" s="197"/>
      <c r="L767" s="224"/>
      <c r="M767" s="225"/>
      <c r="N767" s="197"/>
      <c r="O767" s="77"/>
      <c r="P767" s="226"/>
      <c r="Q767" s="227"/>
      <c r="R767" s="197"/>
    </row>
    <row r="768">
      <c r="A768" s="233"/>
      <c r="B768" s="234"/>
      <c r="C768" s="103"/>
      <c r="D768" s="103"/>
      <c r="E768" s="232"/>
      <c r="F768" s="197"/>
      <c r="G768" s="197"/>
      <c r="H768" s="197"/>
      <c r="I768" s="197"/>
      <c r="J768" s="197"/>
      <c r="K768" s="197"/>
      <c r="L768" s="224"/>
      <c r="M768" s="225"/>
      <c r="N768" s="197"/>
      <c r="O768" s="77"/>
      <c r="P768" s="226"/>
      <c r="Q768" s="227"/>
      <c r="R768" s="197"/>
    </row>
    <row r="769">
      <c r="A769" s="233"/>
      <c r="B769" s="234"/>
      <c r="C769" s="103"/>
      <c r="D769" s="103"/>
      <c r="E769" s="232"/>
      <c r="F769" s="197"/>
      <c r="G769" s="197"/>
      <c r="H769" s="197"/>
      <c r="I769" s="197"/>
      <c r="J769" s="197"/>
      <c r="K769" s="197"/>
      <c r="L769" s="224"/>
      <c r="M769" s="225"/>
      <c r="N769" s="197"/>
      <c r="O769" s="77"/>
      <c r="P769" s="226"/>
      <c r="Q769" s="227"/>
      <c r="R769" s="197"/>
    </row>
    <row r="770">
      <c r="A770" s="233"/>
      <c r="B770" s="234"/>
      <c r="C770" s="103"/>
      <c r="D770" s="103"/>
      <c r="E770" s="232"/>
      <c r="F770" s="197"/>
      <c r="G770" s="197"/>
      <c r="H770" s="197"/>
      <c r="I770" s="197"/>
      <c r="J770" s="197"/>
      <c r="K770" s="197"/>
      <c r="L770" s="224"/>
      <c r="M770" s="225"/>
      <c r="N770" s="197"/>
      <c r="O770" s="77"/>
      <c r="P770" s="226"/>
      <c r="Q770" s="227"/>
      <c r="R770" s="197"/>
    </row>
    <row r="771">
      <c r="A771" s="233"/>
      <c r="B771" s="234"/>
      <c r="C771" s="103"/>
      <c r="D771" s="103"/>
      <c r="E771" s="232"/>
      <c r="F771" s="197"/>
      <c r="G771" s="197"/>
      <c r="H771" s="197"/>
      <c r="I771" s="197"/>
      <c r="J771" s="197"/>
      <c r="K771" s="197"/>
      <c r="L771" s="224"/>
      <c r="M771" s="225"/>
      <c r="N771" s="197"/>
      <c r="O771" s="77"/>
      <c r="P771" s="226"/>
      <c r="Q771" s="227"/>
      <c r="R771" s="197"/>
    </row>
    <row r="772">
      <c r="A772" s="233"/>
      <c r="B772" s="234"/>
      <c r="C772" s="103"/>
      <c r="D772" s="103"/>
      <c r="E772" s="232"/>
      <c r="F772" s="197"/>
      <c r="G772" s="197"/>
      <c r="H772" s="197"/>
      <c r="I772" s="197"/>
      <c r="J772" s="197"/>
      <c r="K772" s="197"/>
      <c r="L772" s="224"/>
      <c r="M772" s="225"/>
      <c r="N772" s="197"/>
      <c r="O772" s="77"/>
      <c r="P772" s="226"/>
      <c r="Q772" s="227"/>
      <c r="R772" s="197"/>
    </row>
    <row r="773">
      <c r="A773" s="233"/>
      <c r="B773" s="234"/>
      <c r="C773" s="103"/>
      <c r="D773" s="103"/>
      <c r="E773" s="232"/>
      <c r="F773" s="197"/>
      <c r="G773" s="197"/>
      <c r="H773" s="197"/>
      <c r="I773" s="197"/>
      <c r="J773" s="197"/>
      <c r="K773" s="197"/>
      <c r="L773" s="224"/>
      <c r="M773" s="225"/>
      <c r="N773" s="197"/>
      <c r="O773" s="77"/>
      <c r="P773" s="226"/>
      <c r="Q773" s="227"/>
      <c r="R773" s="197"/>
    </row>
    <row r="774">
      <c r="A774" s="233"/>
      <c r="B774" s="234"/>
      <c r="C774" s="103"/>
      <c r="D774" s="103"/>
      <c r="E774" s="232"/>
      <c r="F774" s="197"/>
      <c r="G774" s="197"/>
      <c r="H774" s="197"/>
      <c r="I774" s="197"/>
      <c r="J774" s="197"/>
      <c r="K774" s="197"/>
      <c r="L774" s="224"/>
      <c r="M774" s="225"/>
      <c r="N774" s="197"/>
      <c r="O774" s="77"/>
      <c r="P774" s="226"/>
      <c r="Q774" s="227"/>
      <c r="R774" s="197"/>
    </row>
    <row r="775">
      <c r="A775" s="233"/>
      <c r="B775" s="234"/>
      <c r="C775" s="103"/>
      <c r="D775" s="103"/>
      <c r="E775" s="232"/>
      <c r="F775" s="197"/>
      <c r="G775" s="197"/>
      <c r="H775" s="197"/>
      <c r="I775" s="197"/>
      <c r="J775" s="197"/>
      <c r="K775" s="197"/>
      <c r="L775" s="224"/>
      <c r="M775" s="225"/>
      <c r="N775" s="197"/>
      <c r="O775" s="77"/>
      <c r="P775" s="226"/>
      <c r="Q775" s="227"/>
      <c r="R775" s="197"/>
    </row>
    <row r="776">
      <c r="A776" s="233"/>
      <c r="B776" s="234"/>
      <c r="C776" s="103"/>
      <c r="D776" s="103"/>
      <c r="E776" s="232"/>
      <c r="F776" s="197"/>
      <c r="G776" s="197"/>
      <c r="H776" s="197"/>
      <c r="I776" s="197"/>
      <c r="J776" s="197"/>
      <c r="K776" s="197"/>
      <c r="L776" s="224"/>
      <c r="M776" s="225"/>
      <c r="N776" s="197"/>
      <c r="O776" s="77"/>
      <c r="P776" s="226"/>
      <c r="Q776" s="227"/>
      <c r="R776" s="197"/>
    </row>
    <row r="777">
      <c r="A777" s="233"/>
      <c r="B777" s="234"/>
      <c r="C777" s="103"/>
      <c r="D777" s="103"/>
      <c r="E777" s="232"/>
      <c r="F777" s="197"/>
      <c r="G777" s="197"/>
      <c r="H777" s="197"/>
      <c r="I777" s="197"/>
      <c r="J777" s="197"/>
      <c r="K777" s="197"/>
      <c r="L777" s="224"/>
      <c r="M777" s="225"/>
      <c r="N777" s="197"/>
      <c r="O777" s="77"/>
      <c r="P777" s="226"/>
      <c r="Q777" s="227"/>
      <c r="R777" s="197"/>
    </row>
    <row r="778">
      <c r="A778" s="233"/>
      <c r="B778" s="234"/>
      <c r="C778" s="103"/>
      <c r="D778" s="103"/>
      <c r="E778" s="232"/>
      <c r="F778" s="197"/>
      <c r="G778" s="197"/>
      <c r="H778" s="197"/>
      <c r="I778" s="197"/>
      <c r="J778" s="197"/>
      <c r="K778" s="197"/>
      <c r="L778" s="224"/>
      <c r="M778" s="225"/>
      <c r="N778" s="197"/>
      <c r="O778" s="77"/>
      <c r="P778" s="226"/>
      <c r="Q778" s="227"/>
      <c r="R778" s="197"/>
    </row>
    <row r="779">
      <c r="A779" s="233"/>
      <c r="B779" s="234"/>
      <c r="C779" s="103"/>
      <c r="D779" s="103"/>
      <c r="E779" s="232"/>
      <c r="F779" s="197"/>
      <c r="G779" s="197"/>
      <c r="H779" s="197"/>
      <c r="I779" s="197"/>
      <c r="J779" s="197"/>
      <c r="K779" s="197"/>
      <c r="L779" s="224"/>
      <c r="M779" s="225"/>
      <c r="N779" s="197"/>
      <c r="O779" s="77"/>
      <c r="P779" s="226"/>
      <c r="Q779" s="227"/>
      <c r="R779" s="197"/>
    </row>
    <row r="780">
      <c r="A780" s="233"/>
      <c r="B780" s="234"/>
      <c r="C780" s="103"/>
      <c r="D780" s="103"/>
      <c r="E780" s="232"/>
      <c r="F780" s="197"/>
      <c r="G780" s="197"/>
      <c r="H780" s="197"/>
      <c r="I780" s="197"/>
      <c r="J780" s="197"/>
      <c r="K780" s="197"/>
      <c r="L780" s="224"/>
      <c r="M780" s="225"/>
      <c r="N780" s="197"/>
      <c r="O780" s="77"/>
      <c r="P780" s="226"/>
      <c r="Q780" s="227"/>
      <c r="R780" s="197"/>
    </row>
    <row r="781">
      <c r="A781" s="233"/>
      <c r="B781" s="234"/>
      <c r="C781" s="103"/>
      <c r="D781" s="103"/>
      <c r="E781" s="232"/>
      <c r="F781" s="197"/>
      <c r="G781" s="197"/>
      <c r="H781" s="197"/>
      <c r="I781" s="197"/>
      <c r="J781" s="197"/>
      <c r="K781" s="197"/>
      <c r="L781" s="224"/>
      <c r="M781" s="225"/>
      <c r="N781" s="197"/>
      <c r="O781" s="77"/>
      <c r="P781" s="226"/>
      <c r="Q781" s="227"/>
      <c r="R781" s="197"/>
    </row>
    <row r="782">
      <c r="A782" s="233"/>
      <c r="B782" s="234"/>
      <c r="C782" s="103"/>
      <c r="D782" s="103"/>
      <c r="E782" s="232"/>
      <c r="F782" s="197"/>
      <c r="G782" s="197"/>
      <c r="H782" s="197"/>
      <c r="I782" s="197"/>
      <c r="J782" s="197"/>
      <c r="K782" s="197"/>
      <c r="L782" s="224"/>
      <c r="M782" s="225"/>
      <c r="N782" s="197"/>
      <c r="O782" s="77"/>
      <c r="P782" s="226"/>
      <c r="Q782" s="227"/>
      <c r="R782" s="197"/>
    </row>
    <row r="783">
      <c r="A783" s="233"/>
      <c r="B783" s="234"/>
      <c r="C783" s="103"/>
      <c r="D783" s="103"/>
      <c r="E783" s="232"/>
      <c r="F783" s="197"/>
      <c r="G783" s="197"/>
      <c r="H783" s="197"/>
      <c r="I783" s="197"/>
      <c r="J783" s="197"/>
      <c r="K783" s="197"/>
      <c r="L783" s="224"/>
      <c r="M783" s="225"/>
      <c r="N783" s="197"/>
      <c r="O783" s="77"/>
      <c r="P783" s="226"/>
      <c r="Q783" s="227"/>
      <c r="R783" s="197"/>
    </row>
    <row r="784">
      <c r="A784" s="233"/>
      <c r="B784" s="234"/>
      <c r="C784" s="103"/>
      <c r="D784" s="103"/>
      <c r="E784" s="232"/>
      <c r="F784" s="197"/>
      <c r="G784" s="197"/>
      <c r="H784" s="197"/>
      <c r="I784" s="197"/>
      <c r="J784" s="197"/>
      <c r="K784" s="197"/>
      <c r="L784" s="224"/>
      <c r="M784" s="225"/>
      <c r="N784" s="197"/>
      <c r="O784" s="77"/>
      <c r="P784" s="226"/>
      <c r="Q784" s="227"/>
      <c r="R784" s="197"/>
    </row>
    <row r="785">
      <c r="A785" s="233"/>
      <c r="B785" s="234"/>
      <c r="C785" s="103"/>
      <c r="D785" s="103"/>
      <c r="E785" s="232"/>
      <c r="F785" s="197"/>
      <c r="G785" s="197"/>
      <c r="H785" s="197"/>
      <c r="I785" s="197"/>
      <c r="J785" s="197"/>
      <c r="K785" s="197"/>
      <c r="L785" s="224"/>
      <c r="M785" s="225"/>
      <c r="N785" s="197"/>
      <c r="O785" s="77"/>
      <c r="P785" s="226"/>
      <c r="Q785" s="227"/>
      <c r="R785" s="197"/>
    </row>
    <row r="786">
      <c r="A786" s="233"/>
      <c r="B786" s="234"/>
      <c r="C786" s="103"/>
      <c r="D786" s="103"/>
      <c r="E786" s="232"/>
      <c r="F786" s="197"/>
      <c r="G786" s="197"/>
      <c r="H786" s="197"/>
      <c r="I786" s="197"/>
      <c r="J786" s="197"/>
      <c r="K786" s="197"/>
      <c r="L786" s="224"/>
      <c r="M786" s="225"/>
      <c r="N786" s="197"/>
      <c r="O786" s="77"/>
      <c r="P786" s="226"/>
      <c r="Q786" s="227"/>
      <c r="R786" s="197"/>
    </row>
    <row r="787">
      <c r="A787" s="233"/>
      <c r="B787" s="234"/>
      <c r="C787" s="103"/>
      <c r="D787" s="103"/>
      <c r="E787" s="232"/>
      <c r="F787" s="197"/>
      <c r="G787" s="197"/>
      <c r="H787" s="197"/>
      <c r="I787" s="197"/>
      <c r="J787" s="197"/>
      <c r="K787" s="197"/>
      <c r="L787" s="224"/>
      <c r="M787" s="225"/>
      <c r="N787" s="197"/>
      <c r="O787" s="77"/>
      <c r="P787" s="226"/>
      <c r="Q787" s="227"/>
      <c r="R787" s="197"/>
    </row>
    <row r="788">
      <c r="A788" s="233"/>
      <c r="B788" s="234"/>
      <c r="C788" s="103"/>
      <c r="D788" s="103"/>
      <c r="E788" s="232"/>
      <c r="F788" s="197"/>
      <c r="G788" s="197"/>
      <c r="H788" s="197"/>
      <c r="I788" s="197"/>
      <c r="J788" s="197"/>
      <c r="K788" s="197"/>
      <c r="L788" s="224"/>
      <c r="M788" s="225"/>
      <c r="N788" s="197"/>
      <c r="O788" s="77"/>
      <c r="P788" s="226"/>
      <c r="Q788" s="227"/>
      <c r="R788" s="197"/>
    </row>
    <row r="789">
      <c r="A789" s="233"/>
      <c r="B789" s="234"/>
      <c r="C789" s="103"/>
      <c r="D789" s="103"/>
      <c r="E789" s="232"/>
      <c r="F789" s="197"/>
      <c r="G789" s="197"/>
      <c r="H789" s="197"/>
      <c r="I789" s="197"/>
      <c r="J789" s="197"/>
      <c r="K789" s="197"/>
      <c r="L789" s="224"/>
      <c r="M789" s="225"/>
      <c r="N789" s="197"/>
      <c r="O789" s="77"/>
      <c r="P789" s="226"/>
      <c r="Q789" s="227"/>
      <c r="R789" s="197"/>
    </row>
    <row r="790">
      <c r="A790" s="233"/>
      <c r="B790" s="234"/>
      <c r="C790" s="103"/>
      <c r="D790" s="103"/>
      <c r="E790" s="232"/>
      <c r="F790" s="197"/>
      <c r="G790" s="197"/>
      <c r="H790" s="197"/>
      <c r="I790" s="197"/>
      <c r="J790" s="197"/>
      <c r="K790" s="197"/>
      <c r="L790" s="224"/>
      <c r="M790" s="225"/>
      <c r="N790" s="197"/>
      <c r="O790" s="77"/>
      <c r="P790" s="226"/>
      <c r="Q790" s="227"/>
      <c r="R790" s="197"/>
    </row>
    <row r="791">
      <c r="A791" s="233"/>
      <c r="B791" s="234"/>
      <c r="C791" s="103"/>
      <c r="D791" s="103"/>
      <c r="E791" s="232"/>
      <c r="F791" s="197"/>
      <c r="G791" s="197"/>
      <c r="H791" s="197"/>
      <c r="I791" s="197"/>
      <c r="J791" s="197"/>
      <c r="K791" s="197"/>
      <c r="L791" s="224"/>
      <c r="M791" s="225"/>
      <c r="N791" s="197"/>
      <c r="O791" s="77"/>
      <c r="P791" s="226"/>
      <c r="Q791" s="227"/>
      <c r="R791" s="197"/>
    </row>
    <row r="792">
      <c r="A792" s="233"/>
      <c r="B792" s="234"/>
      <c r="C792" s="103"/>
      <c r="D792" s="103"/>
      <c r="E792" s="232"/>
      <c r="F792" s="197"/>
      <c r="G792" s="197"/>
      <c r="H792" s="197"/>
      <c r="I792" s="197"/>
      <c r="J792" s="197"/>
      <c r="K792" s="197"/>
      <c r="L792" s="224"/>
      <c r="M792" s="225"/>
      <c r="N792" s="197"/>
      <c r="O792" s="77"/>
      <c r="P792" s="226"/>
      <c r="Q792" s="227"/>
      <c r="R792" s="197"/>
    </row>
    <row r="793">
      <c r="A793" s="233"/>
      <c r="B793" s="234"/>
      <c r="C793" s="103"/>
      <c r="D793" s="103"/>
      <c r="E793" s="232"/>
      <c r="F793" s="197"/>
      <c r="G793" s="197"/>
      <c r="H793" s="197"/>
      <c r="I793" s="197"/>
      <c r="J793" s="197"/>
      <c r="K793" s="197"/>
      <c r="L793" s="224"/>
      <c r="M793" s="225"/>
      <c r="N793" s="197"/>
      <c r="O793" s="77"/>
      <c r="P793" s="226"/>
      <c r="Q793" s="227"/>
      <c r="R793" s="197"/>
    </row>
    <row r="794">
      <c r="A794" s="233"/>
      <c r="B794" s="234"/>
      <c r="C794" s="103"/>
      <c r="D794" s="103"/>
      <c r="E794" s="232"/>
      <c r="F794" s="197"/>
      <c r="G794" s="197"/>
      <c r="H794" s="197"/>
      <c r="I794" s="197"/>
      <c r="J794" s="197"/>
      <c r="K794" s="197"/>
      <c r="L794" s="224"/>
      <c r="M794" s="225"/>
      <c r="N794" s="197"/>
      <c r="O794" s="77"/>
      <c r="P794" s="226"/>
      <c r="Q794" s="227"/>
      <c r="R794" s="197"/>
    </row>
    <row r="795">
      <c r="A795" s="233"/>
      <c r="B795" s="234"/>
      <c r="C795" s="103"/>
      <c r="D795" s="103"/>
      <c r="E795" s="232"/>
      <c r="F795" s="197"/>
      <c r="G795" s="197"/>
      <c r="H795" s="197"/>
      <c r="I795" s="197"/>
      <c r="J795" s="197"/>
      <c r="K795" s="197"/>
      <c r="L795" s="224"/>
      <c r="M795" s="225"/>
      <c r="N795" s="197"/>
      <c r="O795" s="77"/>
      <c r="P795" s="226"/>
      <c r="Q795" s="227"/>
      <c r="R795" s="197"/>
    </row>
    <row r="796">
      <c r="A796" s="233"/>
      <c r="B796" s="234"/>
      <c r="C796" s="103"/>
      <c r="D796" s="103"/>
      <c r="E796" s="232"/>
      <c r="F796" s="197"/>
      <c r="G796" s="197"/>
      <c r="H796" s="197"/>
      <c r="I796" s="197"/>
      <c r="J796" s="197"/>
      <c r="K796" s="197"/>
      <c r="L796" s="224"/>
      <c r="M796" s="225"/>
      <c r="N796" s="197"/>
      <c r="O796" s="77"/>
      <c r="P796" s="226"/>
      <c r="Q796" s="227"/>
      <c r="R796" s="197"/>
    </row>
    <row r="797">
      <c r="A797" s="233"/>
      <c r="B797" s="234"/>
      <c r="C797" s="103"/>
      <c r="D797" s="103"/>
      <c r="E797" s="232"/>
      <c r="F797" s="197"/>
      <c r="G797" s="197"/>
      <c r="H797" s="197"/>
      <c r="I797" s="197"/>
      <c r="J797" s="197"/>
      <c r="K797" s="197"/>
      <c r="L797" s="224"/>
      <c r="M797" s="225"/>
      <c r="N797" s="197"/>
      <c r="O797" s="77"/>
      <c r="P797" s="226"/>
      <c r="Q797" s="227"/>
      <c r="R797" s="197"/>
    </row>
    <row r="798">
      <c r="A798" s="233"/>
      <c r="B798" s="234"/>
      <c r="C798" s="103"/>
      <c r="D798" s="103"/>
      <c r="E798" s="232"/>
      <c r="F798" s="197"/>
      <c r="G798" s="197"/>
      <c r="H798" s="197"/>
      <c r="I798" s="197"/>
      <c r="J798" s="197"/>
      <c r="K798" s="197"/>
      <c r="L798" s="224"/>
      <c r="M798" s="225"/>
      <c r="N798" s="197"/>
      <c r="O798" s="77"/>
      <c r="P798" s="226"/>
      <c r="Q798" s="227"/>
      <c r="R798" s="197"/>
    </row>
    <row r="799">
      <c r="A799" s="233"/>
      <c r="B799" s="234"/>
      <c r="C799" s="103"/>
      <c r="D799" s="103"/>
      <c r="E799" s="232"/>
      <c r="F799" s="197"/>
      <c r="G799" s="197"/>
      <c r="H799" s="197"/>
      <c r="I799" s="197"/>
      <c r="J799" s="197"/>
      <c r="K799" s="197"/>
      <c r="L799" s="224"/>
      <c r="M799" s="225"/>
      <c r="N799" s="197"/>
      <c r="O799" s="77"/>
      <c r="P799" s="226"/>
      <c r="Q799" s="227"/>
      <c r="R799" s="197"/>
    </row>
    <row r="800">
      <c r="A800" s="233"/>
      <c r="B800" s="234"/>
      <c r="C800" s="103"/>
      <c r="D800" s="103"/>
      <c r="E800" s="232"/>
      <c r="F800" s="197"/>
      <c r="G800" s="197"/>
      <c r="H800" s="197"/>
      <c r="I800" s="197"/>
      <c r="J800" s="197"/>
      <c r="K800" s="197"/>
      <c r="L800" s="224"/>
      <c r="M800" s="225"/>
      <c r="N800" s="197"/>
      <c r="O800" s="77"/>
      <c r="P800" s="226"/>
      <c r="Q800" s="227"/>
      <c r="R800" s="197"/>
    </row>
    <row r="801">
      <c r="A801" s="233"/>
      <c r="B801" s="234"/>
      <c r="C801" s="103"/>
      <c r="D801" s="103"/>
      <c r="E801" s="232"/>
      <c r="F801" s="197"/>
      <c r="G801" s="197"/>
      <c r="H801" s="197"/>
      <c r="I801" s="197"/>
      <c r="J801" s="197"/>
      <c r="K801" s="197"/>
      <c r="L801" s="224"/>
      <c r="M801" s="225"/>
      <c r="N801" s="197"/>
      <c r="O801" s="77"/>
      <c r="P801" s="226"/>
      <c r="Q801" s="227"/>
      <c r="R801" s="197"/>
    </row>
    <row r="802">
      <c r="A802" s="233"/>
      <c r="B802" s="234"/>
      <c r="C802" s="103"/>
      <c r="D802" s="103"/>
      <c r="E802" s="232"/>
      <c r="F802" s="197"/>
      <c r="G802" s="197"/>
      <c r="H802" s="197"/>
      <c r="I802" s="197"/>
      <c r="J802" s="197"/>
      <c r="K802" s="197"/>
      <c r="L802" s="224"/>
      <c r="M802" s="225"/>
      <c r="N802" s="197"/>
      <c r="O802" s="77"/>
      <c r="P802" s="226"/>
      <c r="Q802" s="227"/>
      <c r="R802" s="197"/>
    </row>
    <row r="803">
      <c r="A803" s="233"/>
      <c r="B803" s="234"/>
      <c r="C803" s="103"/>
      <c r="D803" s="103"/>
      <c r="E803" s="232"/>
      <c r="F803" s="197"/>
      <c r="G803" s="197"/>
      <c r="H803" s="197"/>
      <c r="I803" s="197"/>
      <c r="J803" s="197"/>
      <c r="K803" s="197"/>
      <c r="L803" s="224"/>
      <c r="M803" s="225"/>
      <c r="N803" s="197"/>
      <c r="O803" s="77"/>
      <c r="P803" s="226"/>
      <c r="Q803" s="227"/>
      <c r="R803" s="197"/>
    </row>
    <row r="804">
      <c r="A804" s="233"/>
      <c r="B804" s="234"/>
      <c r="C804" s="103"/>
      <c r="D804" s="103"/>
      <c r="E804" s="232"/>
      <c r="F804" s="197"/>
      <c r="G804" s="197"/>
      <c r="H804" s="197"/>
      <c r="I804" s="197"/>
      <c r="J804" s="197"/>
      <c r="K804" s="197"/>
      <c r="L804" s="224"/>
      <c r="M804" s="225"/>
      <c r="N804" s="197"/>
      <c r="O804" s="77"/>
      <c r="P804" s="226"/>
      <c r="Q804" s="227"/>
      <c r="R804" s="197"/>
    </row>
    <row r="805">
      <c r="A805" s="233"/>
      <c r="B805" s="234"/>
      <c r="C805" s="103"/>
      <c r="D805" s="103"/>
      <c r="E805" s="232"/>
      <c r="F805" s="197"/>
      <c r="G805" s="197"/>
      <c r="H805" s="197"/>
      <c r="I805" s="197"/>
      <c r="J805" s="197"/>
      <c r="K805" s="197"/>
      <c r="L805" s="224"/>
      <c r="M805" s="225"/>
      <c r="N805" s="197"/>
      <c r="O805" s="77"/>
      <c r="P805" s="226"/>
      <c r="Q805" s="227"/>
      <c r="R805" s="197"/>
    </row>
    <row r="806">
      <c r="A806" s="233"/>
      <c r="B806" s="234"/>
      <c r="C806" s="103"/>
      <c r="D806" s="103"/>
      <c r="E806" s="232"/>
      <c r="F806" s="197"/>
      <c r="G806" s="197"/>
      <c r="H806" s="197"/>
      <c r="I806" s="197"/>
      <c r="J806" s="197"/>
      <c r="K806" s="197"/>
      <c r="L806" s="224"/>
      <c r="M806" s="225"/>
      <c r="N806" s="197"/>
      <c r="O806" s="77"/>
      <c r="P806" s="226"/>
      <c r="Q806" s="227"/>
      <c r="R806" s="197"/>
    </row>
    <row r="807">
      <c r="A807" s="233"/>
      <c r="B807" s="234"/>
      <c r="C807" s="103"/>
      <c r="D807" s="103"/>
      <c r="E807" s="232"/>
      <c r="F807" s="197"/>
      <c r="G807" s="197"/>
      <c r="H807" s="197"/>
      <c r="I807" s="197"/>
      <c r="J807" s="197"/>
      <c r="K807" s="197"/>
      <c r="L807" s="224"/>
      <c r="M807" s="225"/>
      <c r="N807" s="197"/>
      <c r="O807" s="77"/>
      <c r="P807" s="226"/>
      <c r="Q807" s="227"/>
      <c r="R807" s="197"/>
    </row>
    <row r="808">
      <c r="A808" s="233"/>
      <c r="B808" s="234"/>
      <c r="C808" s="103"/>
      <c r="D808" s="103"/>
      <c r="E808" s="232"/>
      <c r="F808" s="197"/>
      <c r="G808" s="197"/>
      <c r="H808" s="197"/>
      <c r="I808" s="197"/>
      <c r="J808" s="197"/>
      <c r="K808" s="197"/>
      <c r="L808" s="224"/>
      <c r="M808" s="225"/>
      <c r="N808" s="197"/>
      <c r="O808" s="77"/>
      <c r="P808" s="226"/>
      <c r="Q808" s="227"/>
      <c r="R808" s="197"/>
    </row>
    <row r="809">
      <c r="A809" s="233"/>
      <c r="B809" s="234"/>
      <c r="C809" s="103"/>
      <c r="D809" s="103"/>
      <c r="E809" s="232"/>
      <c r="F809" s="197"/>
      <c r="G809" s="197"/>
      <c r="H809" s="197"/>
      <c r="I809" s="197"/>
      <c r="J809" s="197"/>
      <c r="K809" s="197"/>
      <c r="L809" s="224"/>
      <c r="M809" s="225"/>
      <c r="N809" s="197"/>
      <c r="O809" s="77"/>
      <c r="P809" s="226"/>
      <c r="Q809" s="227"/>
      <c r="R809" s="197"/>
    </row>
    <row r="810">
      <c r="A810" s="233"/>
      <c r="B810" s="234"/>
      <c r="C810" s="103"/>
      <c r="D810" s="103"/>
      <c r="E810" s="232"/>
      <c r="F810" s="197"/>
      <c r="G810" s="197"/>
      <c r="H810" s="197"/>
      <c r="I810" s="197"/>
      <c r="J810" s="197"/>
      <c r="K810" s="197"/>
      <c r="L810" s="224"/>
      <c r="M810" s="225"/>
      <c r="N810" s="197"/>
      <c r="O810" s="77"/>
      <c r="P810" s="226"/>
      <c r="Q810" s="227"/>
      <c r="R810" s="197"/>
    </row>
    <row r="811">
      <c r="A811" s="233"/>
      <c r="B811" s="234"/>
      <c r="C811" s="103"/>
      <c r="D811" s="103"/>
      <c r="E811" s="232"/>
      <c r="F811" s="197"/>
      <c r="G811" s="197"/>
      <c r="H811" s="197"/>
      <c r="I811" s="197"/>
      <c r="J811" s="197"/>
      <c r="K811" s="197"/>
      <c r="L811" s="224"/>
      <c r="M811" s="225"/>
      <c r="N811" s="197"/>
      <c r="O811" s="77"/>
      <c r="P811" s="226"/>
      <c r="Q811" s="227"/>
      <c r="R811" s="197"/>
    </row>
    <row r="812">
      <c r="A812" s="233"/>
      <c r="B812" s="234"/>
      <c r="C812" s="103"/>
      <c r="D812" s="103"/>
      <c r="E812" s="232"/>
      <c r="F812" s="197"/>
      <c r="G812" s="197"/>
      <c r="H812" s="197"/>
      <c r="I812" s="197"/>
      <c r="J812" s="197"/>
      <c r="K812" s="197"/>
      <c r="L812" s="224"/>
      <c r="M812" s="225"/>
      <c r="N812" s="197"/>
      <c r="O812" s="77"/>
      <c r="P812" s="226"/>
      <c r="Q812" s="227"/>
      <c r="R812" s="197"/>
    </row>
    <row r="813">
      <c r="A813" s="233"/>
      <c r="B813" s="234"/>
      <c r="C813" s="103"/>
      <c r="D813" s="103"/>
      <c r="E813" s="232"/>
      <c r="F813" s="197"/>
      <c r="G813" s="197"/>
      <c r="H813" s="197"/>
      <c r="I813" s="197"/>
      <c r="J813" s="197"/>
      <c r="K813" s="197"/>
      <c r="L813" s="224"/>
      <c r="M813" s="225"/>
      <c r="N813" s="197"/>
      <c r="O813" s="77"/>
      <c r="P813" s="226"/>
      <c r="Q813" s="227"/>
      <c r="R813" s="197"/>
    </row>
    <row r="814">
      <c r="A814" s="233"/>
      <c r="B814" s="234"/>
      <c r="C814" s="103"/>
      <c r="D814" s="103"/>
      <c r="E814" s="232"/>
      <c r="F814" s="197"/>
      <c r="G814" s="197"/>
      <c r="H814" s="197"/>
      <c r="I814" s="197"/>
      <c r="J814" s="197"/>
      <c r="K814" s="197"/>
      <c r="L814" s="224"/>
      <c r="M814" s="225"/>
      <c r="N814" s="197"/>
      <c r="O814" s="77"/>
      <c r="P814" s="226"/>
      <c r="Q814" s="227"/>
      <c r="R814" s="197"/>
    </row>
    <row r="815">
      <c r="A815" s="233"/>
      <c r="B815" s="234"/>
      <c r="C815" s="103"/>
      <c r="D815" s="103"/>
      <c r="E815" s="232"/>
      <c r="F815" s="197"/>
      <c r="G815" s="197"/>
      <c r="H815" s="197"/>
      <c r="I815" s="197"/>
      <c r="J815" s="197"/>
      <c r="K815" s="197"/>
      <c r="L815" s="224"/>
      <c r="M815" s="225"/>
      <c r="N815" s="197"/>
      <c r="O815" s="77"/>
      <c r="P815" s="226"/>
      <c r="Q815" s="227"/>
      <c r="R815" s="197"/>
    </row>
    <row r="816">
      <c r="A816" s="233"/>
      <c r="B816" s="234"/>
      <c r="C816" s="103"/>
      <c r="D816" s="103"/>
      <c r="E816" s="232"/>
      <c r="F816" s="197"/>
      <c r="G816" s="197"/>
      <c r="H816" s="197"/>
      <c r="I816" s="197"/>
      <c r="J816" s="197"/>
      <c r="K816" s="197"/>
      <c r="L816" s="224"/>
      <c r="M816" s="225"/>
      <c r="N816" s="197"/>
      <c r="O816" s="77"/>
      <c r="P816" s="226"/>
      <c r="Q816" s="227"/>
      <c r="R816" s="197"/>
    </row>
    <row r="817">
      <c r="A817" s="233"/>
      <c r="B817" s="234"/>
      <c r="C817" s="103"/>
      <c r="D817" s="103"/>
      <c r="E817" s="232"/>
      <c r="F817" s="197"/>
      <c r="G817" s="197"/>
      <c r="H817" s="197"/>
      <c r="I817" s="197"/>
      <c r="J817" s="197"/>
      <c r="K817" s="197"/>
      <c r="L817" s="224"/>
      <c r="M817" s="225"/>
      <c r="N817" s="197"/>
      <c r="O817" s="77"/>
      <c r="P817" s="226"/>
      <c r="Q817" s="227"/>
      <c r="R817" s="197"/>
    </row>
    <row r="818">
      <c r="A818" s="233"/>
      <c r="B818" s="234"/>
      <c r="C818" s="103"/>
      <c r="D818" s="103"/>
      <c r="E818" s="232"/>
      <c r="F818" s="197"/>
      <c r="G818" s="197"/>
      <c r="H818" s="197"/>
      <c r="I818" s="197"/>
      <c r="J818" s="197"/>
      <c r="K818" s="197"/>
      <c r="L818" s="224"/>
      <c r="M818" s="225"/>
      <c r="N818" s="197"/>
      <c r="O818" s="77"/>
      <c r="P818" s="226"/>
      <c r="Q818" s="227"/>
      <c r="R818" s="197"/>
    </row>
    <row r="819">
      <c r="A819" s="233"/>
      <c r="B819" s="234"/>
      <c r="C819" s="103"/>
      <c r="D819" s="103"/>
      <c r="E819" s="232"/>
      <c r="F819" s="197"/>
      <c r="G819" s="197"/>
      <c r="H819" s="197"/>
      <c r="I819" s="197"/>
      <c r="J819" s="197"/>
      <c r="K819" s="197"/>
      <c r="L819" s="224"/>
      <c r="M819" s="225"/>
      <c r="N819" s="197"/>
      <c r="O819" s="77"/>
      <c r="P819" s="226"/>
      <c r="Q819" s="227"/>
      <c r="R819" s="197"/>
    </row>
    <row r="820">
      <c r="A820" s="233"/>
      <c r="B820" s="234"/>
      <c r="C820" s="103"/>
      <c r="D820" s="103"/>
      <c r="E820" s="232"/>
      <c r="F820" s="197"/>
      <c r="G820" s="197"/>
      <c r="H820" s="197"/>
      <c r="I820" s="197"/>
      <c r="J820" s="197"/>
      <c r="K820" s="197"/>
      <c r="L820" s="224"/>
      <c r="M820" s="225"/>
      <c r="N820" s="197"/>
      <c r="O820" s="77"/>
      <c r="P820" s="226"/>
      <c r="Q820" s="227"/>
      <c r="R820" s="197"/>
    </row>
    <row r="821">
      <c r="A821" s="233"/>
      <c r="B821" s="234"/>
      <c r="C821" s="103"/>
      <c r="D821" s="103"/>
      <c r="E821" s="232"/>
      <c r="F821" s="197"/>
      <c r="G821" s="197"/>
      <c r="H821" s="197"/>
      <c r="I821" s="197"/>
      <c r="J821" s="197"/>
      <c r="K821" s="197"/>
      <c r="L821" s="224"/>
      <c r="M821" s="225"/>
      <c r="N821" s="197"/>
      <c r="O821" s="77"/>
      <c r="P821" s="226"/>
      <c r="Q821" s="227"/>
      <c r="R821" s="197"/>
    </row>
    <row r="822">
      <c r="A822" s="233"/>
      <c r="B822" s="234"/>
      <c r="C822" s="103"/>
      <c r="D822" s="103"/>
      <c r="E822" s="232"/>
      <c r="F822" s="197"/>
      <c r="G822" s="197"/>
      <c r="H822" s="197"/>
      <c r="I822" s="197"/>
      <c r="J822" s="197"/>
      <c r="K822" s="197"/>
      <c r="L822" s="224"/>
      <c r="M822" s="225"/>
      <c r="N822" s="197"/>
      <c r="O822" s="77"/>
      <c r="P822" s="226"/>
      <c r="Q822" s="227"/>
      <c r="R822" s="197"/>
    </row>
    <row r="823">
      <c r="A823" s="233"/>
      <c r="B823" s="234"/>
      <c r="C823" s="103"/>
      <c r="D823" s="103"/>
      <c r="E823" s="232"/>
      <c r="F823" s="197"/>
      <c r="G823" s="197"/>
      <c r="H823" s="197"/>
      <c r="I823" s="197"/>
      <c r="J823" s="197"/>
      <c r="K823" s="197"/>
      <c r="L823" s="224"/>
      <c r="M823" s="225"/>
      <c r="N823" s="197"/>
      <c r="O823" s="77"/>
      <c r="P823" s="226"/>
      <c r="Q823" s="227"/>
      <c r="R823" s="197"/>
    </row>
    <row r="824">
      <c r="A824" s="233"/>
      <c r="B824" s="234"/>
      <c r="C824" s="103"/>
      <c r="D824" s="103"/>
      <c r="E824" s="232"/>
      <c r="F824" s="197"/>
      <c r="G824" s="197"/>
      <c r="H824" s="197"/>
      <c r="I824" s="197"/>
      <c r="J824" s="197"/>
      <c r="K824" s="197"/>
      <c r="L824" s="224"/>
      <c r="M824" s="225"/>
      <c r="N824" s="197"/>
      <c r="O824" s="77"/>
      <c r="P824" s="226"/>
      <c r="Q824" s="227"/>
      <c r="R824" s="197"/>
    </row>
    <row r="825">
      <c r="A825" s="233"/>
      <c r="B825" s="234"/>
      <c r="C825" s="103"/>
      <c r="D825" s="103"/>
      <c r="E825" s="232"/>
      <c r="F825" s="197"/>
      <c r="G825" s="197"/>
      <c r="H825" s="197"/>
      <c r="I825" s="197"/>
      <c r="J825" s="197"/>
      <c r="K825" s="197"/>
      <c r="L825" s="224"/>
      <c r="M825" s="225"/>
      <c r="N825" s="197"/>
      <c r="O825" s="77"/>
      <c r="P825" s="226"/>
      <c r="Q825" s="227"/>
      <c r="R825" s="197"/>
    </row>
    <row r="826">
      <c r="A826" s="233"/>
      <c r="B826" s="234"/>
      <c r="C826" s="103"/>
      <c r="D826" s="103"/>
      <c r="E826" s="232"/>
      <c r="F826" s="197"/>
      <c r="G826" s="197"/>
      <c r="H826" s="197"/>
      <c r="I826" s="197"/>
      <c r="J826" s="197"/>
      <c r="K826" s="197"/>
      <c r="L826" s="224"/>
      <c r="M826" s="225"/>
      <c r="N826" s="197"/>
      <c r="O826" s="77"/>
      <c r="P826" s="226"/>
      <c r="Q826" s="227"/>
      <c r="R826" s="197"/>
    </row>
    <row r="827">
      <c r="A827" s="233"/>
      <c r="B827" s="234"/>
      <c r="C827" s="103"/>
      <c r="D827" s="103"/>
      <c r="E827" s="232"/>
      <c r="F827" s="197"/>
      <c r="G827" s="197"/>
      <c r="H827" s="197"/>
      <c r="I827" s="197"/>
      <c r="J827" s="197"/>
      <c r="K827" s="197"/>
      <c r="L827" s="224"/>
      <c r="M827" s="225"/>
      <c r="N827" s="197"/>
      <c r="O827" s="77"/>
      <c r="P827" s="226"/>
      <c r="Q827" s="227"/>
      <c r="R827" s="197"/>
    </row>
    <row r="828">
      <c r="A828" s="233"/>
      <c r="B828" s="234"/>
      <c r="C828" s="103"/>
      <c r="D828" s="103"/>
      <c r="E828" s="232"/>
      <c r="F828" s="197"/>
      <c r="G828" s="197"/>
      <c r="H828" s="197"/>
      <c r="I828" s="197"/>
      <c r="J828" s="197"/>
      <c r="K828" s="197"/>
      <c r="L828" s="224"/>
      <c r="M828" s="225"/>
      <c r="N828" s="197"/>
      <c r="O828" s="77"/>
      <c r="P828" s="226"/>
      <c r="Q828" s="227"/>
      <c r="R828" s="197"/>
    </row>
    <row r="829">
      <c r="A829" s="233"/>
      <c r="B829" s="234"/>
      <c r="C829" s="103"/>
      <c r="D829" s="103"/>
      <c r="E829" s="232"/>
      <c r="F829" s="197"/>
      <c r="G829" s="197"/>
      <c r="H829" s="197"/>
      <c r="I829" s="197"/>
      <c r="J829" s="197"/>
      <c r="K829" s="197"/>
      <c r="L829" s="224"/>
      <c r="M829" s="225"/>
      <c r="N829" s="197"/>
      <c r="O829" s="77"/>
      <c r="P829" s="226"/>
      <c r="Q829" s="227"/>
      <c r="R829" s="197"/>
    </row>
    <row r="830">
      <c r="A830" s="233"/>
      <c r="B830" s="234"/>
      <c r="C830" s="103"/>
      <c r="D830" s="103"/>
      <c r="E830" s="232"/>
      <c r="F830" s="197"/>
      <c r="G830" s="197"/>
      <c r="H830" s="197"/>
      <c r="I830" s="197"/>
      <c r="J830" s="197"/>
      <c r="K830" s="197"/>
      <c r="L830" s="224"/>
      <c r="M830" s="225"/>
      <c r="N830" s="197"/>
      <c r="O830" s="77"/>
      <c r="P830" s="226"/>
      <c r="Q830" s="227"/>
      <c r="R830" s="197"/>
    </row>
    <row r="831">
      <c r="A831" s="233"/>
      <c r="B831" s="234"/>
      <c r="C831" s="103"/>
      <c r="D831" s="103"/>
      <c r="E831" s="232"/>
      <c r="F831" s="197"/>
      <c r="G831" s="197"/>
      <c r="H831" s="197"/>
      <c r="I831" s="197"/>
      <c r="J831" s="197"/>
      <c r="K831" s="197"/>
      <c r="L831" s="224"/>
      <c r="M831" s="225"/>
      <c r="N831" s="197"/>
      <c r="O831" s="77"/>
      <c r="P831" s="226"/>
      <c r="Q831" s="227"/>
      <c r="R831" s="197"/>
    </row>
    <row r="832">
      <c r="A832" s="233"/>
      <c r="B832" s="234"/>
      <c r="C832" s="103"/>
      <c r="D832" s="103"/>
      <c r="E832" s="232"/>
      <c r="F832" s="197"/>
      <c r="G832" s="197"/>
      <c r="H832" s="197"/>
      <c r="I832" s="197"/>
      <c r="J832" s="197"/>
      <c r="K832" s="197"/>
      <c r="L832" s="224"/>
      <c r="M832" s="225"/>
      <c r="N832" s="197"/>
      <c r="O832" s="77"/>
      <c r="P832" s="226"/>
      <c r="Q832" s="227"/>
      <c r="R832" s="197"/>
    </row>
    <row r="833">
      <c r="A833" s="233"/>
      <c r="B833" s="234"/>
      <c r="C833" s="103"/>
      <c r="D833" s="103"/>
      <c r="E833" s="232"/>
      <c r="F833" s="197"/>
      <c r="G833" s="197"/>
      <c r="H833" s="197"/>
      <c r="I833" s="197"/>
      <c r="J833" s="197"/>
      <c r="K833" s="197"/>
      <c r="L833" s="224"/>
      <c r="M833" s="225"/>
      <c r="N833" s="197"/>
      <c r="O833" s="77"/>
      <c r="P833" s="226"/>
      <c r="Q833" s="227"/>
      <c r="R833" s="197"/>
    </row>
    <row r="834">
      <c r="A834" s="233"/>
      <c r="B834" s="234"/>
      <c r="C834" s="103"/>
      <c r="D834" s="103"/>
      <c r="E834" s="232"/>
      <c r="F834" s="197"/>
      <c r="G834" s="197"/>
      <c r="H834" s="197"/>
      <c r="I834" s="197"/>
      <c r="J834" s="197"/>
      <c r="K834" s="197"/>
      <c r="L834" s="224"/>
      <c r="M834" s="225"/>
      <c r="N834" s="197"/>
      <c r="O834" s="77"/>
      <c r="P834" s="226"/>
      <c r="Q834" s="227"/>
      <c r="R834" s="197"/>
    </row>
    <row r="835">
      <c r="A835" s="233"/>
      <c r="B835" s="234"/>
      <c r="C835" s="103"/>
      <c r="D835" s="103"/>
      <c r="E835" s="232"/>
      <c r="F835" s="197"/>
      <c r="G835" s="197"/>
      <c r="H835" s="197"/>
      <c r="I835" s="197"/>
      <c r="J835" s="197"/>
      <c r="K835" s="197"/>
      <c r="L835" s="224"/>
      <c r="M835" s="225"/>
      <c r="N835" s="197"/>
      <c r="O835" s="77"/>
      <c r="P835" s="226"/>
      <c r="Q835" s="227"/>
      <c r="R835" s="197"/>
    </row>
    <row r="836">
      <c r="A836" s="233"/>
      <c r="B836" s="234"/>
      <c r="C836" s="103"/>
      <c r="D836" s="103"/>
      <c r="E836" s="232"/>
      <c r="F836" s="197"/>
      <c r="G836" s="197"/>
      <c r="H836" s="197"/>
      <c r="I836" s="197"/>
      <c r="J836" s="197"/>
      <c r="K836" s="197"/>
      <c r="L836" s="224"/>
      <c r="M836" s="225"/>
      <c r="N836" s="197"/>
      <c r="O836" s="77"/>
      <c r="P836" s="226"/>
      <c r="Q836" s="227"/>
      <c r="R836" s="197"/>
    </row>
    <row r="837">
      <c r="A837" s="233"/>
      <c r="B837" s="234"/>
      <c r="C837" s="103"/>
      <c r="D837" s="103"/>
      <c r="E837" s="232"/>
      <c r="F837" s="197"/>
      <c r="G837" s="197"/>
      <c r="H837" s="197"/>
      <c r="I837" s="197"/>
      <c r="J837" s="197"/>
      <c r="K837" s="197"/>
      <c r="L837" s="224"/>
      <c r="M837" s="225"/>
      <c r="N837" s="197"/>
      <c r="O837" s="77"/>
      <c r="P837" s="226"/>
      <c r="Q837" s="227"/>
      <c r="R837" s="197"/>
    </row>
    <row r="838">
      <c r="A838" s="233"/>
      <c r="B838" s="234"/>
      <c r="C838" s="103"/>
      <c r="D838" s="103"/>
      <c r="E838" s="232"/>
      <c r="F838" s="197"/>
      <c r="G838" s="197"/>
      <c r="H838" s="197"/>
      <c r="I838" s="197"/>
      <c r="J838" s="197"/>
      <c r="K838" s="197"/>
      <c r="L838" s="224"/>
      <c r="M838" s="225"/>
      <c r="N838" s="197"/>
      <c r="O838" s="77"/>
      <c r="P838" s="226"/>
      <c r="Q838" s="227"/>
      <c r="R838" s="197"/>
    </row>
    <row r="839">
      <c r="A839" s="233"/>
      <c r="B839" s="234"/>
      <c r="C839" s="103"/>
      <c r="D839" s="103"/>
      <c r="E839" s="232"/>
      <c r="F839" s="197"/>
      <c r="G839" s="197"/>
      <c r="H839" s="197"/>
      <c r="I839" s="197"/>
      <c r="J839" s="197"/>
      <c r="K839" s="197"/>
      <c r="L839" s="224"/>
      <c r="M839" s="225"/>
      <c r="N839" s="197"/>
      <c r="O839" s="77"/>
      <c r="P839" s="226"/>
      <c r="Q839" s="227"/>
      <c r="R839" s="197"/>
    </row>
    <row r="840">
      <c r="A840" s="233"/>
      <c r="B840" s="234"/>
      <c r="C840" s="103"/>
      <c r="D840" s="103"/>
      <c r="E840" s="232"/>
      <c r="F840" s="197"/>
      <c r="G840" s="197"/>
      <c r="H840" s="197"/>
      <c r="I840" s="197"/>
      <c r="J840" s="197"/>
      <c r="K840" s="197"/>
      <c r="L840" s="224"/>
      <c r="M840" s="225"/>
      <c r="N840" s="197"/>
      <c r="O840" s="77"/>
      <c r="P840" s="226"/>
      <c r="Q840" s="227"/>
      <c r="R840" s="197"/>
    </row>
    <row r="841">
      <c r="A841" s="233"/>
      <c r="B841" s="234"/>
      <c r="C841" s="103"/>
      <c r="D841" s="103"/>
      <c r="E841" s="232"/>
      <c r="F841" s="197"/>
      <c r="G841" s="197"/>
      <c r="H841" s="197"/>
      <c r="I841" s="197"/>
      <c r="J841" s="197"/>
      <c r="K841" s="197"/>
      <c r="L841" s="224"/>
      <c r="M841" s="225"/>
      <c r="N841" s="197"/>
      <c r="O841" s="77"/>
      <c r="P841" s="226"/>
      <c r="Q841" s="227"/>
      <c r="R841" s="197"/>
    </row>
    <row r="842">
      <c r="A842" s="233"/>
      <c r="B842" s="234"/>
      <c r="C842" s="103"/>
      <c r="D842" s="103"/>
      <c r="E842" s="232"/>
      <c r="F842" s="197"/>
      <c r="G842" s="197"/>
      <c r="H842" s="197"/>
      <c r="I842" s="197"/>
      <c r="J842" s="197"/>
      <c r="K842" s="197"/>
      <c r="L842" s="224"/>
      <c r="M842" s="225"/>
      <c r="N842" s="197"/>
      <c r="O842" s="77"/>
      <c r="P842" s="226"/>
      <c r="Q842" s="227"/>
      <c r="R842" s="197"/>
    </row>
    <row r="843">
      <c r="A843" s="233"/>
      <c r="B843" s="234"/>
      <c r="C843" s="103"/>
      <c r="D843" s="103"/>
      <c r="E843" s="232"/>
      <c r="F843" s="197"/>
      <c r="G843" s="197"/>
      <c r="H843" s="197"/>
      <c r="I843" s="197"/>
      <c r="J843" s="197"/>
      <c r="K843" s="197"/>
      <c r="L843" s="224"/>
      <c r="M843" s="225"/>
      <c r="N843" s="197"/>
      <c r="O843" s="77"/>
      <c r="P843" s="226"/>
      <c r="Q843" s="227"/>
      <c r="R843" s="197"/>
    </row>
    <row r="844">
      <c r="A844" s="233"/>
      <c r="B844" s="234"/>
      <c r="C844" s="103"/>
      <c r="D844" s="103"/>
      <c r="E844" s="232"/>
      <c r="F844" s="197"/>
      <c r="G844" s="197"/>
      <c r="H844" s="197"/>
      <c r="I844" s="197"/>
      <c r="J844" s="197"/>
      <c r="K844" s="197"/>
      <c r="L844" s="224"/>
      <c r="M844" s="225"/>
      <c r="N844" s="197"/>
      <c r="O844" s="77"/>
      <c r="P844" s="226"/>
      <c r="Q844" s="227"/>
      <c r="R844" s="197"/>
    </row>
    <row r="845">
      <c r="A845" s="233"/>
      <c r="B845" s="234"/>
      <c r="C845" s="103"/>
      <c r="D845" s="103"/>
      <c r="E845" s="232"/>
      <c r="F845" s="197"/>
      <c r="G845" s="197"/>
      <c r="H845" s="197"/>
      <c r="I845" s="197"/>
      <c r="J845" s="197"/>
      <c r="K845" s="197"/>
      <c r="L845" s="224"/>
      <c r="M845" s="225"/>
      <c r="N845" s="197"/>
      <c r="O845" s="77"/>
      <c r="P845" s="226"/>
      <c r="Q845" s="227"/>
      <c r="R845" s="197"/>
    </row>
    <row r="846">
      <c r="A846" s="233"/>
      <c r="B846" s="234"/>
      <c r="C846" s="103"/>
      <c r="D846" s="103"/>
      <c r="E846" s="232"/>
      <c r="F846" s="197"/>
      <c r="G846" s="197"/>
      <c r="H846" s="197"/>
      <c r="I846" s="197"/>
      <c r="J846" s="197"/>
      <c r="K846" s="197"/>
      <c r="L846" s="224"/>
      <c r="M846" s="225"/>
      <c r="N846" s="197"/>
      <c r="O846" s="77"/>
      <c r="P846" s="226"/>
      <c r="Q846" s="227"/>
      <c r="R846" s="197"/>
    </row>
    <row r="847">
      <c r="A847" s="233"/>
      <c r="B847" s="234"/>
      <c r="C847" s="103"/>
      <c r="D847" s="103"/>
      <c r="E847" s="232"/>
      <c r="F847" s="197"/>
      <c r="G847" s="197"/>
      <c r="H847" s="197"/>
      <c r="I847" s="197"/>
      <c r="J847" s="197"/>
      <c r="K847" s="197"/>
      <c r="L847" s="224"/>
      <c r="M847" s="225"/>
      <c r="N847" s="197"/>
      <c r="O847" s="77"/>
      <c r="P847" s="226"/>
      <c r="Q847" s="227"/>
      <c r="R847" s="197"/>
    </row>
    <row r="848">
      <c r="A848" s="233"/>
      <c r="B848" s="234"/>
      <c r="C848" s="103"/>
      <c r="D848" s="103"/>
      <c r="E848" s="232"/>
      <c r="F848" s="197"/>
      <c r="G848" s="197"/>
      <c r="H848" s="197"/>
      <c r="I848" s="197"/>
      <c r="J848" s="197"/>
      <c r="K848" s="197"/>
      <c r="L848" s="224"/>
      <c r="M848" s="225"/>
      <c r="N848" s="197"/>
      <c r="O848" s="77"/>
      <c r="P848" s="226"/>
      <c r="Q848" s="227"/>
      <c r="R848" s="197"/>
    </row>
    <row r="849">
      <c r="A849" s="233"/>
      <c r="B849" s="234"/>
      <c r="C849" s="103"/>
      <c r="D849" s="103"/>
      <c r="E849" s="232"/>
      <c r="F849" s="197"/>
      <c r="G849" s="197"/>
      <c r="H849" s="197"/>
      <c r="I849" s="197"/>
      <c r="J849" s="197"/>
      <c r="K849" s="197"/>
      <c r="L849" s="224"/>
      <c r="M849" s="225"/>
      <c r="N849" s="197"/>
      <c r="O849" s="77"/>
      <c r="P849" s="226"/>
      <c r="Q849" s="227"/>
      <c r="R849" s="197"/>
    </row>
    <row r="850">
      <c r="A850" s="233"/>
      <c r="B850" s="234"/>
      <c r="C850" s="103"/>
      <c r="D850" s="103"/>
      <c r="E850" s="232"/>
      <c r="F850" s="197"/>
      <c r="G850" s="197"/>
      <c r="H850" s="197"/>
      <c r="I850" s="197"/>
      <c r="J850" s="197"/>
      <c r="K850" s="197"/>
      <c r="L850" s="224"/>
      <c r="M850" s="225"/>
      <c r="N850" s="197"/>
      <c r="O850" s="77"/>
      <c r="P850" s="226"/>
      <c r="Q850" s="227"/>
      <c r="R850" s="197"/>
    </row>
    <row r="851">
      <c r="A851" s="233"/>
      <c r="B851" s="234"/>
      <c r="C851" s="103"/>
      <c r="D851" s="103"/>
      <c r="E851" s="232"/>
      <c r="F851" s="197"/>
      <c r="G851" s="197"/>
      <c r="H851" s="197"/>
      <c r="I851" s="197"/>
      <c r="J851" s="197"/>
      <c r="K851" s="197"/>
      <c r="L851" s="224"/>
      <c r="M851" s="225"/>
      <c r="N851" s="197"/>
      <c r="O851" s="77"/>
      <c r="P851" s="226"/>
      <c r="Q851" s="227"/>
      <c r="R851" s="197"/>
    </row>
    <row r="852">
      <c r="A852" s="233"/>
      <c r="B852" s="234"/>
      <c r="C852" s="103"/>
      <c r="D852" s="103"/>
      <c r="E852" s="232"/>
      <c r="F852" s="197"/>
      <c r="G852" s="197"/>
      <c r="H852" s="197"/>
      <c r="I852" s="197"/>
      <c r="J852" s="197"/>
      <c r="K852" s="197"/>
      <c r="L852" s="224"/>
      <c r="M852" s="225"/>
      <c r="N852" s="197"/>
      <c r="O852" s="77"/>
      <c r="P852" s="226"/>
      <c r="Q852" s="227"/>
      <c r="R852" s="197"/>
    </row>
    <row r="853">
      <c r="A853" s="233"/>
      <c r="B853" s="234"/>
      <c r="C853" s="103"/>
      <c r="D853" s="103"/>
      <c r="E853" s="232"/>
      <c r="F853" s="197"/>
      <c r="G853" s="197"/>
      <c r="H853" s="197"/>
      <c r="I853" s="197"/>
      <c r="J853" s="197"/>
      <c r="K853" s="197"/>
      <c r="L853" s="224"/>
      <c r="M853" s="225"/>
      <c r="N853" s="197"/>
      <c r="O853" s="77"/>
      <c r="P853" s="226"/>
      <c r="Q853" s="227"/>
      <c r="R853" s="197"/>
    </row>
    <row r="854">
      <c r="A854" s="233"/>
      <c r="B854" s="234"/>
      <c r="C854" s="103"/>
      <c r="D854" s="103"/>
      <c r="E854" s="232"/>
      <c r="F854" s="197"/>
      <c r="G854" s="197"/>
      <c r="H854" s="197"/>
      <c r="I854" s="197"/>
      <c r="J854" s="197"/>
      <c r="K854" s="197"/>
      <c r="L854" s="224"/>
      <c r="M854" s="225"/>
      <c r="N854" s="197"/>
      <c r="O854" s="77"/>
      <c r="P854" s="226"/>
      <c r="Q854" s="227"/>
      <c r="R854" s="197"/>
    </row>
    <row r="855">
      <c r="A855" s="233"/>
      <c r="B855" s="234"/>
      <c r="C855" s="103"/>
      <c r="D855" s="103"/>
      <c r="E855" s="232"/>
      <c r="F855" s="197"/>
      <c r="G855" s="197"/>
      <c r="H855" s="197"/>
      <c r="I855" s="197"/>
      <c r="J855" s="197"/>
      <c r="K855" s="197"/>
      <c r="L855" s="224"/>
      <c r="M855" s="225"/>
      <c r="N855" s="197"/>
      <c r="O855" s="77"/>
      <c r="P855" s="226"/>
      <c r="Q855" s="227"/>
      <c r="R855" s="197"/>
    </row>
    <row r="856">
      <c r="A856" s="233"/>
      <c r="B856" s="234"/>
      <c r="C856" s="103"/>
      <c r="D856" s="103"/>
      <c r="E856" s="232"/>
      <c r="F856" s="197"/>
      <c r="G856" s="197"/>
      <c r="H856" s="197"/>
      <c r="I856" s="197"/>
      <c r="J856" s="197"/>
      <c r="K856" s="197"/>
      <c r="L856" s="224"/>
      <c r="M856" s="225"/>
      <c r="N856" s="197"/>
      <c r="O856" s="77"/>
      <c r="P856" s="226"/>
      <c r="Q856" s="227"/>
      <c r="R856" s="197"/>
    </row>
    <row r="857">
      <c r="A857" s="233"/>
      <c r="B857" s="234"/>
      <c r="C857" s="103"/>
      <c r="D857" s="103"/>
      <c r="E857" s="232"/>
      <c r="F857" s="197"/>
      <c r="G857" s="197"/>
      <c r="H857" s="197"/>
      <c r="I857" s="197"/>
      <c r="J857" s="197"/>
      <c r="K857" s="197"/>
      <c r="L857" s="224"/>
      <c r="M857" s="225"/>
      <c r="N857" s="197"/>
      <c r="O857" s="77"/>
      <c r="P857" s="226"/>
      <c r="Q857" s="227"/>
      <c r="R857" s="197"/>
    </row>
    <row r="858">
      <c r="A858" s="233"/>
      <c r="B858" s="234"/>
      <c r="C858" s="103"/>
      <c r="D858" s="103"/>
      <c r="E858" s="232"/>
      <c r="F858" s="197"/>
      <c r="G858" s="197"/>
      <c r="H858" s="197"/>
      <c r="I858" s="197"/>
      <c r="J858" s="197"/>
      <c r="K858" s="197"/>
      <c r="L858" s="224"/>
      <c r="M858" s="225"/>
      <c r="N858" s="197"/>
      <c r="O858" s="77"/>
      <c r="P858" s="226"/>
      <c r="Q858" s="227"/>
      <c r="R858" s="197"/>
    </row>
    <row r="859">
      <c r="A859" s="233"/>
      <c r="B859" s="234"/>
      <c r="C859" s="103"/>
      <c r="D859" s="103"/>
      <c r="E859" s="232"/>
      <c r="F859" s="197"/>
      <c r="G859" s="197"/>
      <c r="H859" s="197"/>
      <c r="I859" s="197"/>
      <c r="J859" s="197"/>
      <c r="K859" s="197"/>
      <c r="L859" s="224"/>
      <c r="M859" s="225"/>
      <c r="N859" s="197"/>
      <c r="O859" s="77"/>
      <c r="P859" s="226"/>
      <c r="Q859" s="227"/>
      <c r="R859" s="197"/>
    </row>
    <row r="860">
      <c r="A860" s="233"/>
      <c r="B860" s="234"/>
      <c r="C860" s="103"/>
      <c r="D860" s="103"/>
      <c r="E860" s="232"/>
      <c r="F860" s="197"/>
      <c r="G860" s="197"/>
      <c r="H860" s="197"/>
      <c r="I860" s="197"/>
      <c r="J860" s="197"/>
      <c r="K860" s="197"/>
      <c r="L860" s="224"/>
      <c r="M860" s="225"/>
      <c r="N860" s="197"/>
      <c r="O860" s="77"/>
      <c r="P860" s="226"/>
      <c r="Q860" s="227"/>
      <c r="R860" s="197"/>
    </row>
    <row r="861">
      <c r="A861" s="233"/>
      <c r="B861" s="234"/>
      <c r="C861" s="103"/>
      <c r="D861" s="103"/>
      <c r="E861" s="232"/>
      <c r="F861" s="197"/>
      <c r="G861" s="197"/>
      <c r="H861" s="197"/>
      <c r="I861" s="197"/>
      <c r="J861" s="197"/>
      <c r="K861" s="197"/>
      <c r="L861" s="224"/>
      <c r="M861" s="225"/>
      <c r="N861" s="197"/>
      <c r="O861" s="77"/>
      <c r="P861" s="226"/>
      <c r="Q861" s="227"/>
      <c r="R861" s="197"/>
    </row>
    <row r="862">
      <c r="A862" s="233"/>
      <c r="B862" s="234"/>
      <c r="C862" s="103"/>
      <c r="D862" s="103"/>
      <c r="E862" s="232"/>
      <c r="F862" s="197"/>
      <c r="G862" s="197"/>
      <c r="H862" s="197"/>
      <c r="I862" s="197"/>
      <c r="J862" s="197"/>
      <c r="K862" s="197"/>
      <c r="L862" s="224"/>
      <c r="M862" s="225"/>
      <c r="N862" s="197"/>
      <c r="O862" s="77"/>
      <c r="P862" s="226"/>
      <c r="Q862" s="227"/>
      <c r="R862" s="197"/>
    </row>
    <row r="863">
      <c r="A863" s="233"/>
      <c r="B863" s="234"/>
      <c r="C863" s="103"/>
      <c r="D863" s="103"/>
      <c r="E863" s="232"/>
      <c r="F863" s="197"/>
      <c r="G863" s="197"/>
      <c r="H863" s="197"/>
      <c r="I863" s="197"/>
      <c r="J863" s="197"/>
      <c r="K863" s="197"/>
      <c r="L863" s="224"/>
      <c r="M863" s="225"/>
      <c r="N863" s="197"/>
      <c r="O863" s="77"/>
      <c r="P863" s="226"/>
      <c r="Q863" s="227"/>
      <c r="R863" s="197"/>
    </row>
    <row r="864">
      <c r="A864" s="233"/>
      <c r="B864" s="234"/>
      <c r="C864" s="103"/>
      <c r="D864" s="103"/>
      <c r="E864" s="232"/>
      <c r="F864" s="197"/>
      <c r="G864" s="197"/>
      <c r="H864" s="197"/>
      <c r="I864" s="197"/>
      <c r="J864" s="197"/>
      <c r="K864" s="197"/>
      <c r="L864" s="224"/>
      <c r="M864" s="225"/>
      <c r="N864" s="197"/>
      <c r="O864" s="77"/>
      <c r="P864" s="226"/>
      <c r="Q864" s="227"/>
      <c r="R864" s="197"/>
    </row>
    <row r="865">
      <c r="A865" s="233"/>
      <c r="B865" s="234"/>
      <c r="C865" s="103"/>
      <c r="D865" s="103"/>
      <c r="E865" s="232"/>
      <c r="F865" s="197"/>
      <c r="G865" s="197"/>
      <c r="H865" s="197"/>
      <c r="I865" s="197"/>
      <c r="J865" s="197"/>
      <c r="K865" s="197"/>
      <c r="L865" s="224"/>
      <c r="M865" s="225"/>
      <c r="N865" s="197"/>
      <c r="O865" s="77"/>
      <c r="P865" s="226"/>
      <c r="Q865" s="227"/>
      <c r="R865" s="197"/>
    </row>
    <row r="866">
      <c r="A866" s="233"/>
      <c r="B866" s="234"/>
      <c r="C866" s="103"/>
      <c r="D866" s="103"/>
      <c r="E866" s="232"/>
      <c r="F866" s="197"/>
      <c r="G866" s="197"/>
      <c r="H866" s="197"/>
      <c r="I866" s="197"/>
      <c r="J866" s="197"/>
      <c r="K866" s="197"/>
      <c r="L866" s="224"/>
      <c r="M866" s="225"/>
      <c r="N866" s="197"/>
      <c r="O866" s="77"/>
      <c r="P866" s="226"/>
      <c r="Q866" s="227"/>
      <c r="R866" s="197"/>
    </row>
    <row r="867">
      <c r="A867" s="233"/>
      <c r="B867" s="234"/>
      <c r="C867" s="103"/>
      <c r="D867" s="103"/>
      <c r="E867" s="232"/>
      <c r="F867" s="197"/>
      <c r="G867" s="197"/>
      <c r="H867" s="197"/>
      <c r="I867" s="197"/>
      <c r="J867" s="197"/>
      <c r="K867" s="197"/>
      <c r="L867" s="224"/>
      <c r="M867" s="225"/>
      <c r="N867" s="197"/>
      <c r="O867" s="77"/>
      <c r="P867" s="226"/>
      <c r="Q867" s="227"/>
      <c r="R867" s="197"/>
    </row>
    <row r="868">
      <c r="A868" s="233"/>
      <c r="B868" s="234"/>
      <c r="C868" s="103"/>
      <c r="D868" s="103"/>
      <c r="E868" s="232"/>
      <c r="F868" s="197"/>
      <c r="G868" s="197"/>
      <c r="H868" s="197"/>
      <c r="I868" s="197"/>
      <c r="J868" s="197"/>
      <c r="K868" s="197"/>
      <c r="L868" s="224"/>
      <c r="M868" s="225"/>
      <c r="N868" s="197"/>
      <c r="O868" s="77"/>
      <c r="P868" s="226"/>
      <c r="Q868" s="227"/>
      <c r="R868" s="197"/>
    </row>
    <row r="869">
      <c r="A869" s="233"/>
      <c r="B869" s="234"/>
      <c r="C869" s="103"/>
      <c r="D869" s="103"/>
      <c r="E869" s="232"/>
      <c r="F869" s="197"/>
      <c r="G869" s="197"/>
      <c r="H869" s="197"/>
      <c r="I869" s="197"/>
      <c r="J869" s="197"/>
      <c r="K869" s="197"/>
      <c r="L869" s="224"/>
      <c r="M869" s="225"/>
      <c r="N869" s="197"/>
      <c r="O869" s="77"/>
      <c r="P869" s="226"/>
      <c r="Q869" s="227"/>
      <c r="R869" s="197"/>
    </row>
    <row r="870">
      <c r="A870" s="233"/>
      <c r="B870" s="234"/>
      <c r="C870" s="103"/>
      <c r="D870" s="103"/>
      <c r="E870" s="232"/>
      <c r="F870" s="197"/>
      <c r="G870" s="197"/>
      <c r="H870" s="197"/>
      <c r="I870" s="197"/>
      <c r="J870" s="197"/>
      <c r="K870" s="197"/>
      <c r="L870" s="224"/>
      <c r="M870" s="225"/>
      <c r="N870" s="197"/>
      <c r="O870" s="77"/>
      <c r="P870" s="226"/>
      <c r="Q870" s="227"/>
      <c r="R870" s="197"/>
    </row>
    <row r="871">
      <c r="A871" s="233"/>
      <c r="B871" s="234"/>
      <c r="C871" s="103"/>
      <c r="D871" s="103"/>
      <c r="E871" s="232"/>
      <c r="F871" s="197"/>
      <c r="G871" s="197"/>
      <c r="H871" s="197"/>
      <c r="I871" s="197"/>
      <c r="J871" s="197"/>
      <c r="K871" s="197"/>
      <c r="L871" s="224"/>
      <c r="M871" s="225"/>
      <c r="N871" s="197"/>
      <c r="O871" s="77"/>
      <c r="P871" s="226"/>
      <c r="Q871" s="227"/>
      <c r="R871" s="197"/>
    </row>
    <row r="872">
      <c r="A872" s="233"/>
      <c r="B872" s="234"/>
      <c r="C872" s="103"/>
      <c r="D872" s="103"/>
      <c r="E872" s="232"/>
      <c r="F872" s="197"/>
      <c r="G872" s="197"/>
      <c r="H872" s="197"/>
      <c r="I872" s="197"/>
      <c r="J872" s="197"/>
      <c r="K872" s="197"/>
      <c r="L872" s="224"/>
      <c r="M872" s="225"/>
      <c r="N872" s="197"/>
      <c r="O872" s="77"/>
      <c r="P872" s="226"/>
      <c r="Q872" s="227"/>
      <c r="R872" s="197"/>
    </row>
    <row r="873">
      <c r="A873" s="233"/>
      <c r="B873" s="234"/>
      <c r="C873" s="103"/>
      <c r="D873" s="103"/>
      <c r="E873" s="232"/>
      <c r="F873" s="197"/>
      <c r="G873" s="197"/>
      <c r="H873" s="197"/>
      <c r="I873" s="197"/>
      <c r="J873" s="197"/>
      <c r="K873" s="197"/>
      <c r="L873" s="224"/>
      <c r="M873" s="225"/>
      <c r="N873" s="197"/>
      <c r="O873" s="77"/>
      <c r="P873" s="226"/>
      <c r="Q873" s="227"/>
      <c r="R873" s="197"/>
    </row>
    <row r="874">
      <c r="A874" s="233"/>
      <c r="B874" s="234"/>
      <c r="C874" s="103"/>
      <c r="D874" s="103"/>
      <c r="E874" s="232"/>
      <c r="F874" s="197"/>
      <c r="G874" s="197"/>
      <c r="H874" s="197"/>
      <c r="I874" s="197"/>
      <c r="J874" s="197"/>
      <c r="K874" s="197"/>
      <c r="L874" s="224"/>
      <c r="M874" s="225"/>
      <c r="N874" s="197"/>
      <c r="O874" s="77"/>
      <c r="P874" s="226"/>
      <c r="Q874" s="227"/>
      <c r="R874" s="197"/>
    </row>
    <row r="875">
      <c r="A875" s="233"/>
      <c r="B875" s="234"/>
      <c r="C875" s="103"/>
      <c r="D875" s="103"/>
      <c r="E875" s="232"/>
      <c r="F875" s="197"/>
      <c r="G875" s="197"/>
      <c r="H875" s="197"/>
      <c r="I875" s="197"/>
      <c r="J875" s="197"/>
      <c r="K875" s="197"/>
      <c r="L875" s="224"/>
      <c r="M875" s="225"/>
      <c r="N875" s="197"/>
      <c r="O875" s="77"/>
      <c r="P875" s="226"/>
      <c r="Q875" s="227"/>
      <c r="R875" s="197"/>
    </row>
    <row r="876">
      <c r="A876" s="233"/>
      <c r="B876" s="234"/>
      <c r="C876" s="103"/>
      <c r="D876" s="103"/>
      <c r="E876" s="232"/>
      <c r="F876" s="197"/>
      <c r="G876" s="197"/>
      <c r="H876" s="197"/>
      <c r="I876" s="197"/>
      <c r="J876" s="197"/>
      <c r="K876" s="197"/>
      <c r="L876" s="224"/>
      <c r="M876" s="225"/>
      <c r="N876" s="197"/>
      <c r="O876" s="77"/>
      <c r="P876" s="226"/>
      <c r="Q876" s="227"/>
      <c r="R876" s="197"/>
    </row>
    <row r="877">
      <c r="A877" s="233"/>
      <c r="B877" s="234"/>
      <c r="C877" s="103"/>
      <c r="D877" s="103"/>
      <c r="E877" s="232"/>
      <c r="F877" s="197"/>
      <c r="G877" s="197"/>
      <c r="H877" s="197"/>
      <c r="I877" s="197"/>
      <c r="J877" s="197"/>
      <c r="K877" s="197"/>
      <c r="L877" s="224"/>
      <c r="M877" s="225"/>
      <c r="N877" s="197"/>
      <c r="O877" s="77"/>
      <c r="P877" s="226"/>
      <c r="Q877" s="227"/>
      <c r="R877" s="197"/>
    </row>
    <row r="878">
      <c r="A878" s="233"/>
      <c r="B878" s="234"/>
      <c r="C878" s="103"/>
      <c r="D878" s="103"/>
      <c r="E878" s="232"/>
      <c r="F878" s="197"/>
      <c r="G878" s="197"/>
      <c r="H878" s="197"/>
      <c r="I878" s="197"/>
      <c r="J878" s="197"/>
      <c r="K878" s="197"/>
      <c r="L878" s="224"/>
      <c r="M878" s="225"/>
      <c r="N878" s="197"/>
      <c r="O878" s="77"/>
      <c r="P878" s="226"/>
      <c r="Q878" s="227"/>
      <c r="R878" s="197"/>
    </row>
    <row r="879">
      <c r="A879" s="233"/>
      <c r="B879" s="234"/>
      <c r="C879" s="103"/>
      <c r="D879" s="103"/>
      <c r="E879" s="232"/>
      <c r="F879" s="197"/>
      <c r="G879" s="197"/>
      <c r="H879" s="197"/>
      <c r="I879" s="197"/>
      <c r="J879" s="197"/>
      <c r="K879" s="197"/>
      <c r="L879" s="224"/>
      <c r="M879" s="225"/>
      <c r="N879" s="197"/>
      <c r="O879" s="77"/>
      <c r="P879" s="226"/>
      <c r="Q879" s="227"/>
      <c r="R879" s="197"/>
    </row>
    <row r="880">
      <c r="A880" s="233"/>
      <c r="B880" s="234"/>
      <c r="C880" s="103"/>
      <c r="D880" s="103"/>
      <c r="E880" s="232"/>
      <c r="F880" s="197"/>
      <c r="G880" s="197"/>
      <c r="H880" s="197"/>
      <c r="I880" s="197"/>
      <c r="J880" s="197"/>
      <c r="K880" s="197"/>
      <c r="L880" s="224"/>
      <c r="M880" s="225"/>
      <c r="N880" s="197"/>
      <c r="O880" s="77"/>
      <c r="P880" s="226"/>
      <c r="Q880" s="227"/>
      <c r="R880" s="197"/>
    </row>
    <row r="881">
      <c r="A881" s="233"/>
      <c r="B881" s="234"/>
      <c r="C881" s="103"/>
      <c r="D881" s="103"/>
      <c r="E881" s="232"/>
      <c r="F881" s="197"/>
      <c r="G881" s="197"/>
      <c r="H881" s="197"/>
      <c r="I881" s="197"/>
      <c r="J881" s="197"/>
      <c r="K881" s="197"/>
      <c r="L881" s="224"/>
      <c r="M881" s="225"/>
      <c r="N881" s="197"/>
      <c r="O881" s="77"/>
      <c r="P881" s="226"/>
      <c r="Q881" s="227"/>
      <c r="R881" s="197"/>
    </row>
    <row r="882">
      <c r="A882" s="233"/>
      <c r="B882" s="234"/>
      <c r="C882" s="103"/>
      <c r="D882" s="103"/>
      <c r="E882" s="232"/>
      <c r="F882" s="197"/>
      <c r="G882" s="197"/>
      <c r="H882" s="197"/>
      <c r="I882" s="197"/>
      <c r="J882" s="197"/>
      <c r="K882" s="197"/>
      <c r="L882" s="224"/>
      <c r="M882" s="225"/>
      <c r="N882" s="197"/>
      <c r="O882" s="77"/>
      <c r="P882" s="226"/>
      <c r="Q882" s="227"/>
      <c r="R882" s="197"/>
    </row>
    <row r="883">
      <c r="A883" s="233"/>
      <c r="B883" s="234"/>
      <c r="C883" s="103"/>
      <c r="D883" s="103"/>
      <c r="E883" s="232"/>
      <c r="F883" s="197"/>
      <c r="G883" s="197"/>
      <c r="H883" s="197"/>
      <c r="I883" s="197"/>
      <c r="J883" s="197"/>
      <c r="K883" s="197"/>
      <c r="L883" s="224"/>
      <c r="M883" s="225"/>
      <c r="N883" s="197"/>
      <c r="O883" s="77"/>
      <c r="P883" s="226"/>
      <c r="Q883" s="227"/>
      <c r="R883" s="197"/>
    </row>
    <row r="884">
      <c r="A884" s="233"/>
      <c r="B884" s="234"/>
      <c r="C884" s="103"/>
      <c r="D884" s="103"/>
      <c r="E884" s="232"/>
      <c r="F884" s="197"/>
      <c r="G884" s="197"/>
      <c r="H884" s="197"/>
      <c r="I884" s="197"/>
      <c r="J884" s="197"/>
      <c r="K884" s="197"/>
      <c r="L884" s="224"/>
      <c r="M884" s="225"/>
      <c r="N884" s="197"/>
      <c r="O884" s="77"/>
      <c r="P884" s="226"/>
      <c r="Q884" s="227"/>
      <c r="R884" s="197"/>
    </row>
    <row r="885">
      <c r="A885" s="233"/>
      <c r="B885" s="234"/>
      <c r="C885" s="103"/>
      <c r="D885" s="103"/>
      <c r="E885" s="232"/>
      <c r="F885" s="197"/>
      <c r="G885" s="197"/>
      <c r="H885" s="197"/>
      <c r="I885" s="197"/>
      <c r="J885" s="197"/>
      <c r="K885" s="197"/>
      <c r="L885" s="224"/>
      <c r="M885" s="225"/>
      <c r="N885" s="197"/>
      <c r="O885" s="77"/>
      <c r="P885" s="226"/>
      <c r="Q885" s="227"/>
      <c r="R885" s="197"/>
    </row>
    <row r="886">
      <c r="A886" s="233"/>
      <c r="B886" s="234"/>
      <c r="C886" s="103"/>
      <c r="D886" s="103"/>
      <c r="E886" s="232"/>
      <c r="F886" s="197"/>
      <c r="G886" s="197"/>
      <c r="H886" s="197"/>
      <c r="I886" s="197"/>
      <c r="J886" s="197"/>
      <c r="K886" s="197"/>
      <c r="L886" s="224"/>
      <c r="M886" s="225"/>
      <c r="N886" s="197"/>
      <c r="O886" s="77"/>
      <c r="P886" s="226"/>
      <c r="Q886" s="227"/>
      <c r="R886" s="197"/>
    </row>
    <row r="887">
      <c r="A887" s="233"/>
      <c r="B887" s="234"/>
      <c r="C887" s="103"/>
      <c r="D887" s="103"/>
      <c r="E887" s="232"/>
      <c r="F887" s="197"/>
      <c r="G887" s="197"/>
      <c r="H887" s="197"/>
      <c r="I887" s="197"/>
      <c r="J887" s="197"/>
      <c r="K887" s="197"/>
      <c r="L887" s="224"/>
      <c r="M887" s="225"/>
      <c r="N887" s="197"/>
      <c r="O887" s="77"/>
      <c r="P887" s="226"/>
      <c r="Q887" s="227"/>
      <c r="R887" s="197"/>
    </row>
    <row r="888">
      <c r="A888" s="233"/>
      <c r="B888" s="234"/>
      <c r="C888" s="103"/>
      <c r="D888" s="103"/>
      <c r="E888" s="232"/>
      <c r="F888" s="197"/>
      <c r="G888" s="197"/>
      <c r="H888" s="197"/>
      <c r="I888" s="197"/>
      <c r="J888" s="197"/>
      <c r="K888" s="197"/>
      <c r="L888" s="224"/>
      <c r="M888" s="225"/>
      <c r="N888" s="197"/>
      <c r="O888" s="77"/>
      <c r="P888" s="226"/>
      <c r="Q888" s="227"/>
      <c r="R888" s="197"/>
    </row>
    <row r="889">
      <c r="A889" s="233"/>
      <c r="B889" s="234"/>
      <c r="C889" s="103"/>
      <c r="D889" s="103"/>
      <c r="E889" s="232"/>
      <c r="F889" s="197"/>
      <c r="G889" s="197"/>
      <c r="H889" s="197"/>
      <c r="I889" s="197"/>
      <c r="J889" s="197"/>
      <c r="K889" s="197"/>
      <c r="L889" s="224"/>
      <c r="M889" s="225"/>
      <c r="N889" s="197"/>
      <c r="O889" s="77"/>
      <c r="P889" s="226"/>
      <c r="Q889" s="227"/>
      <c r="R889" s="197"/>
    </row>
    <row r="890">
      <c r="A890" s="233"/>
      <c r="B890" s="234"/>
      <c r="C890" s="103"/>
      <c r="D890" s="103"/>
      <c r="E890" s="232"/>
      <c r="F890" s="197"/>
      <c r="G890" s="197"/>
      <c r="H890" s="197"/>
      <c r="I890" s="197"/>
      <c r="J890" s="197"/>
      <c r="K890" s="197"/>
      <c r="L890" s="224"/>
      <c r="M890" s="225"/>
      <c r="N890" s="197"/>
      <c r="O890" s="77"/>
      <c r="P890" s="226"/>
      <c r="Q890" s="227"/>
      <c r="R890" s="197"/>
    </row>
    <row r="891">
      <c r="A891" s="233"/>
      <c r="B891" s="234"/>
      <c r="C891" s="103"/>
      <c r="D891" s="103"/>
      <c r="E891" s="232"/>
      <c r="F891" s="197"/>
      <c r="G891" s="197"/>
      <c r="H891" s="197"/>
      <c r="I891" s="197"/>
      <c r="J891" s="197"/>
      <c r="K891" s="197"/>
      <c r="L891" s="224"/>
      <c r="M891" s="225"/>
      <c r="N891" s="197"/>
      <c r="O891" s="77"/>
      <c r="P891" s="226"/>
      <c r="Q891" s="227"/>
      <c r="R891" s="197"/>
    </row>
    <row r="892">
      <c r="A892" s="233"/>
      <c r="B892" s="234"/>
      <c r="C892" s="103"/>
      <c r="D892" s="103"/>
      <c r="E892" s="232"/>
      <c r="F892" s="197"/>
      <c r="G892" s="197"/>
      <c r="H892" s="197"/>
      <c r="I892" s="197"/>
      <c r="J892" s="197"/>
      <c r="K892" s="197"/>
      <c r="L892" s="224"/>
      <c r="M892" s="225"/>
      <c r="N892" s="197"/>
      <c r="O892" s="77"/>
      <c r="P892" s="226"/>
      <c r="Q892" s="227"/>
      <c r="R892" s="197"/>
    </row>
    <row r="893">
      <c r="A893" s="233"/>
      <c r="B893" s="234"/>
      <c r="C893" s="103"/>
      <c r="D893" s="103"/>
      <c r="E893" s="232"/>
      <c r="F893" s="197"/>
      <c r="G893" s="197"/>
      <c r="H893" s="197"/>
      <c r="I893" s="197"/>
      <c r="J893" s="197"/>
      <c r="K893" s="197"/>
      <c r="L893" s="224"/>
      <c r="M893" s="225"/>
      <c r="N893" s="197"/>
      <c r="O893" s="77"/>
      <c r="P893" s="226"/>
      <c r="Q893" s="227"/>
      <c r="R893" s="197"/>
    </row>
    <row r="894">
      <c r="A894" s="233"/>
      <c r="B894" s="234"/>
      <c r="C894" s="103"/>
      <c r="D894" s="103"/>
      <c r="E894" s="232"/>
      <c r="F894" s="197"/>
      <c r="G894" s="197"/>
      <c r="H894" s="197"/>
      <c r="I894" s="197"/>
      <c r="J894" s="197"/>
      <c r="K894" s="197"/>
      <c r="L894" s="224"/>
      <c r="M894" s="225"/>
      <c r="N894" s="197"/>
      <c r="O894" s="77"/>
      <c r="P894" s="226"/>
      <c r="Q894" s="227"/>
      <c r="R894" s="197"/>
    </row>
    <row r="895">
      <c r="A895" s="233"/>
      <c r="B895" s="234"/>
      <c r="C895" s="103"/>
      <c r="D895" s="103"/>
      <c r="E895" s="232"/>
      <c r="F895" s="197"/>
      <c r="G895" s="197"/>
      <c r="H895" s="197"/>
      <c r="I895" s="197"/>
      <c r="J895" s="197"/>
      <c r="K895" s="197"/>
      <c r="L895" s="224"/>
      <c r="M895" s="225"/>
      <c r="N895" s="197"/>
      <c r="O895" s="77"/>
      <c r="P895" s="226"/>
      <c r="Q895" s="227"/>
      <c r="R895" s="197"/>
    </row>
    <row r="896">
      <c r="A896" s="233"/>
      <c r="B896" s="234"/>
      <c r="C896" s="103"/>
      <c r="D896" s="103"/>
      <c r="E896" s="232"/>
      <c r="F896" s="197"/>
      <c r="G896" s="197"/>
      <c r="H896" s="197"/>
      <c r="I896" s="197"/>
      <c r="J896" s="197"/>
      <c r="K896" s="197"/>
      <c r="L896" s="224"/>
      <c r="M896" s="225"/>
      <c r="N896" s="197"/>
      <c r="O896" s="77"/>
      <c r="P896" s="226"/>
      <c r="Q896" s="227"/>
      <c r="R896" s="197"/>
    </row>
    <row r="897">
      <c r="A897" s="233"/>
      <c r="B897" s="234"/>
      <c r="C897" s="103"/>
      <c r="D897" s="103"/>
      <c r="E897" s="232"/>
      <c r="F897" s="197"/>
      <c r="G897" s="197"/>
      <c r="H897" s="197"/>
      <c r="I897" s="197"/>
      <c r="J897" s="197"/>
      <c r="K897" s="197"/>
      <c r="L897" s="224"/>
      <c r="M897" s="225"/>
      <c r="N897" s="197"/>
      <c r="O897" s="77"/>
      <c r="P897" s="226"/>
      <c r="Q897" s="227"/>
      <c r="R897" s="197"/>
    </row>
    <row r="898">
      <c r="A898" s="233"/>
      <c r="B898" s="234"/>
      <c r="C898" s="103"/>
      <c r="D898" s="103"/>
      <c r="E898" s="232"/>
      <c r="F898" s="197"/>
      <c r="G898" s="197"/>
      <c r="H898" s="197"/>
      <c r="I898" s="197"/>
      <c r="J898" s="197"/>
      <c r="K898" s="197"/>
      <c r="L898" s="224"/>
      <c r="M898" s="225"/>
      <c r="N898" s="197"/>
      <c r="O898" s="77"/>
      <c r="P898" s="226"/>
      <c r="Q898" s="227"/>
      <c r="R898" s="197"/>
    </row>
    <row r="899">
      <c r="A899" s="233"/>
      <c r="B899" s="234"/>
      <c r="C899" s="103"/>
      <c r="D899" s="103"/>
      <c r="E899" s="232"/>
      <c r="F899" s="197"/>
      <c r="G899" s="197"/>
      <c r="H899" s="197"/>
      <c r="I899" s="197"/>
      <c r="J899" s="197"/>
      <c r="K899" s="197"/>
      <c r="L899" s="224"/>
      <c r="M899" s="225"/>
      <c r="N899" s="197"/>
      <c r="O899" s="77"/>
      <c r="P899" s="226"/>
      <c r="Q899" s="227"/>
      <c r="R899" s="197"/>
    </row>
    <row r="900">
      <c r="A900" s="233"/>
      <c r="B900" s="234"/>
      <c r="C900" s="103"/>
      <c r="D900" s="103"/>
      <c r="E900" s="232"/>
      <c r="F900" s="197"/>
      <c r="G900" s="197"/>
      <c r="H900" s="197"/>
      <c r="I900" s="197"/>
      <c r="J900" s="197"/>
      <c r="K900" s="197"/>
      <c r="L900" s="224"/>
      <c r="M900" s="225"/>
      <c r="N900" s="197"/>
      <c r="O900" s="77"/>
      <c r="P900" s="226"/>
      <c r="Q900" s="227"/>
      <c r="R900" s="197"/>
    </row>
    <row r="901">
      <c r="A901" s="233"/>
      <c r="B901" s="234"/>
      <c r="C901" s="103"/>
      <c r="D901" s="103"/>
      <c r="E901" s="232"/>
      <c r="F901" s="197"/>
      <c r="G901" s="197"/>
      <c r="H901" s="197"/>
      <c r="I901" s="197"/>
      <c r="J901" s="197"/>
      <c r="K901" s="197"/>
      <c r="L901" s="224"/>
      <c r="M901" s="225"/>
      <c r="N901" s="197"/>
      <c r="O901" s="77"/>
      <c r="P901" s="226"/>
      <c r="Q901" s="227"/>
      <c r="R901" s="197"/>
    </row>
    <row r="902">
      <c r="A902" s="233"/>
      <c r="B902" s="234"/>
      <c r="C902" s="103"/>
      <c r="D902" s="103"/>
      <c r="E902" s="232"/>
      <c r="F902" s="197"/>
      <c r="G902" s="197"/>
      <c r="H902" s="197"/>
      <c r="I902" s="197"/>
      <c r="J902" s="197"/>
      <c r="K902" s="197"/>
      <c r="L902" s="224"/>
      <c r="M902" s="225"/>
      <c r="N902" s="197"/>
      <c r="O902" s="77"/>
      <c r="P902" s="226"/>
      <c r="Q902" s="227"/>
      <c r="R902" s="197"/>
    </row>
    <row r="903">
      <c r="A903" s="233"/>
      <c r="B903" s="234"/>
      <c r="C903" s="103"/>
      <c r="D903" s="103"/>
      <c r="E903" s="232"/>
      <c r="F903" s="197"/>
      <c r="G903" s="197"/>
      <c r="H903" s="197"/>
      <c r="I903" s="197"/>
      <c r="J903" s="197"/>
      <c r="K903" s="197"/>
      <c r="L903" s="224"/>
      <c r="M903" s="225"/>
      <c r="N903" s="197"/>
      <c r="O903" s="77"/>
      <c r="P903" s="226"/>
      <c r="Q903" s="227"/>
      <c r="R903" s="197"/>
    </row>
    <row r="904">
      <c r="A904" s="233"/>
      <c r="B904" s="234"/>
      <c r="C904" s="103"/>
      <c r="D904" s="103"/>
      <c r="E904" s="232"/>
      <c r="F904" s="197"/>
      <c r="G904" s="197"/>
      <c r="H904" s="197"/>
      <c r="I904" s="197"/>
      <c r="J904" s="197"/>
      <c r="K904" s="197"/>
      <c r="L904" s="224"/>
      <c r="M904" s="225"/>
      <c r="N904" s="197"/>
      <c r="O904" s="77"/>
      <c r="P904" s="226"/>
      <c r="Q904" s="227"/>
      <c r="R904" s="197"/>
    </row>
    <row r="905">
      <c r="A905" s="233"/>
      <c r="B905" s="234"/>
      <c r="C905" s="103"/>
      <c r="D905" s="103"/>
      <c r="E905" s="232"/>
      <c r="F905" s="197"/>
      <c r="G905" s="197"/>
      <c r="H905" s="197"/>
      <c r="I905" s="197"/>
      <c r="J905" s="197"/>
      <c r="K905" s="197"/>
      <c r="L905" s="224"/>
      <c r="M905" s="225"/>
      <c r="N905" s="197"/>
      <c r="O905" s="77"/>
      <c r="P905" s="226"/>
      <c r="Q905" s="227"/>
      <c r="R905" s="197"/>
    </row>
    <row r="906">
      <c r="A906" s="233"/>
      <c r="B906" s="234"/>
      <c r="C906" s="103"/>
      <c r="D906" s="103"/>
      <c r="E906" s="232"/>
      <c r="F906" s="197"/>
      <c r="G906" s="197"/>
      <c r="H906" s="197"/>
      <c r="I906" s="197"/>
      <c r="J906" s="197"/>
      <c r="K906" s="197"/>
      <c r="L906" s="224"/>
      <c r="M906" s="225"/>
      <c r="N906" s="197"/>
      <c r="O906" s="77"/>
      <c r="P906" s="226"/>
      <c r="Q906" s="227"/>
      <c r="R906" s="197"/>
    </row>
    <row r="907">
      <c r="A907" s="233"/>
      <c r="B907" s="234"/>
      <c r="C907" s="103"/>
      <c r="D907" s="103"/>
      <c r="E907" s="232"/>
      <c r="F907" s="197"/>
      <c r="G907" s="197"/>
      <c r="H907" s="197"/>
      <c r="I907" s="197"/>
      <c r="J907" s="197"/>
      <c r="K907" s="197"/>
      <c r="L907" s="224"/>
      <c r="M907" s="225"/>
      <c r="N907" s="197"/>
      <c r="O907" s="77"/>
      <c r="P907" s="226"/>
      <c r="Q907" s="227"/>
      <c r="R907" s="197"/>
    </row>
    <row r="908">
      <c r="A908" s="233"/>
      <c r="B908" s="234"/>
      <c r="C908" s="103"/>
      <c r="D908" s="103"/>
      <c r="E908" s="232"/>
      <c r="F908" s="197"/>
      <c r="G908" s="197"/>
      <c r="H908" s="197"/>
      <c r="I908" s="197"/>
      <c r="J908" s="197"/>
      <c r="K908" s="197"/>
      <c r="L908" s="224"/>
      <c r="M908" s="225"/>
      <c r="N908" s="197"/>
      <c r="O908" s="77"/>
      <c r="P908" s="226"/>
      <c r="Q908" s="227"/>
      <c r="R908" s="197"/>
    </row>
    <row r="909">
      <c r="A909" s="233"/>
      <c r="B909" s="234"/>
      <c r="C909" s="103"/>
      <c r="D909" s="103"/>
      <c r="E909" s="232"/>
      <c r="F909" s="197"/>
      <c r="G909" s="197"/>
      <c r="H909" s="197"/>
      <c r="I909" s="197"/>
      <c r="J909" s="197"/>
      <c r="K909" s="197"/>
      <c r="L909" s="224"/>
      <c r="M909" s="225"/>
      <c r="N909" s="197"/>
      <c r="O909" s="77"/>
      <c r="P909" s="226"/>
      <c r="Q909" s="227"/>
      <c r="R909" s="197"/>
    </row>
    <row r="910">
      <c r="A910" s="233"/>
      <c r="B910" s="234"/>
      <c r="C910" s="103"/>
      <c r="D910" s="103"/>
      <c r="E910" s="232"/>
      <c r="F910" s="197"/>
      <c r="G910" s="197"/>
      <c r="H910" s="197"/>
      <c r="I910" s="197"/>
      <c r="J910" s="197"/>
      <c r="K910" s="197"/>
      <c r="L910" s="224"/>
      <c r="M910" s="225"/>
      <c r="N910" s="197"/>
      <c r="O910" s="77"/>
      <c r="P910" s="226"/>
      <c r="Q910" s="227"/>
      <c r="R910" s="197"/>
    </row>
    <row r="911">
      <c r="A911" s="233"/>
      <c r="B911" s="234"/>
      <c r="C911" s="103"/>
      <c r="D911" s="103"/>
      <c r="E911" s="232"/>
      <c r="F911" s="197"/>
      <c r="G911" s="197"/>
      <c r="H911" s="197"/>
      <c r="I911" s="197"/>
      <c r="J911" s="197"/>
      <c r="K911" s="197"/>
      <c r="L911" s="224"/>
      <c r="M911" s="225"/>
      <c r="N911" s="197"/>
      <c r="O911" s="77"/>
      <c r="P911" s="226"/>
      <c r="Q911" s="227"/>
      <c r="R911" s="197"/>
    </row>
    <row r="912">
      <c r="A912" s="233"/>
      <c r="B912" s="234"/>
      <c r="C912" s="103"/>
      <c r="D912" s="103"/>
      <c r="E912" s="232"/>
      <c r="F912" s="197"/>
      <c r="G912" s="197"/>
      <c r="H912" s="197"/>
      <c r="I912" s="197"/>
      <c r="J912" s="197"/>
      <c r="K912" s="197"/>
      <c r="L912" s="224"/>
      <c r="M912" s="225"/>
      <c r="N912" s="197"/>
      <c r="O912" s="77"/>
      <c r="P912" s="226"/>
      <c r="Q912" s="227"/>
      <c r="R912" s="197"/>
    </row>
    <row r="913">
      <c r="A913" s="233"/>
      <c r="B913" s="234"/>
      <c r="C913" s="103"/>
      <c r="D913" s="103"/>
      <c r="E913" s="232"/>
      <c r="F913" s="197"/>
      <c r="G913" s="197"/>
      <c r="H913" s="197"/>
      <c r="I913" s="197"/>
      <c r="J913" s="197"/>
      <c r="K913" s="197"/>
      <c r="L913" s="224"/>
      <c r="M913" s="225"/>
      <c r="N913" s="197"/>
      <c r="O913" s="77"/>
      <c r="P913" s="226"/>
      <c r="Q913" s="227"/>
      <c r="R913" s="197"/>
    </row>
    <row r="914">
      <c r="A914" s="233"/>
      <c r="B914" s="234"/>
      <c r="C914" s="103"/>
      <c r="D914" s="103"/>
      <c r="E914" s="232"/>
      <c r="F914" s="197"/>
      <c r="G914" s="197"/>
      <c r="H914" s="197"/>
      <c r="I914" s="197"/>
      <c r="J914" s="197"/>
      <c r="K914" s="197"/>
      <c r="L914" s="224"/>
      <c r="M914" s="225"/>
      <c r="N914" s="197"/>
      <c r="O914" s="77"/>
      <c r="P914" s="226"/>
      <c r="Q914" s="227"/>
      <c r="R914" s="197"/>
    </row>
    <row r="915">
      <c r="A915" s="233"/>
      <c r="B915" s="234"/>
      <c r="C915" s="103"/>
      <c r="D915" s="103"/>
      <c r="E915" s="232"/>
      <c r="F915" s="197"/>
      <c r="G915" s="197"/>
      <c r="H915" s="197"/>
      <c r="I915" s="197"/>
      <c r="J915" s="197"/>
      <c r="K915" s="197"/>
      <c r="L915" s="224"/>
      <c r="M915" s="225"/>
      <c r="N915" s="197"/>
      <c r="O915" s="77"/>
      <c r="P915" s="226"/>
      <c r="Q915" s="227"/>
      <c r="R915" s="197"/>
    </row>
    <row r="916">
      <c r="A916" s="233"/>
      <c r="B916" s="234"/>
      <c r="C916" s="103"/>
      <c r="D916" s="103"/>
      <c r="E916" s="232"/>
      <c r="F916" s="197"/>
      <c r="G916" s="197"/>
      <c r="H916" s="197"/>
      <c r="I916" s="197"/>
      <c r="J916" s="197"/>
      <c r="K916" s="197"/>
      <c r="L916" s="224"/>
      <c r="M916" s="225"/>
      <c r="N916" s="197"/>
      <c r="O916" s="77"/>
      <c r="P916" s="226"/>
      <c r="Q916" s="227"/>
      <c r="R916" s="197"/>
    </row>
    <row r="917">
      <c r="A917" s="233"/>
      <c r="B917" s="234"/>
      <c r="C917" s="103"/>
      <c r="D917" s="103"/>
      <c r="E917" s="232"/>
      <c r="F917" s="197"/>
      <c r="G917" s="197"/>
      <c r="H917" s="197"/>
      <c r="I917" s="197"/>
      <c r="J917" s="197"/>
      <c r="K917" s="197"/>
      <c r="L917" s="224"/>
      <c r="M917" s="225"/>
      <c r="N917" s="197"/>
      <c r="O917" s="77"/>
      <c r="P917" s="226"/>
      <c r="Q917" s="227"/>
      <c r="R917" s="197"/>
    </row>
    <row r="918">
      <c r="A918" s="233"/>
      <c r="B918" s="234"/>
      <c r="C918" s="103"/>
      <c r="D918" s="103"/>
      <c r="E918" s="232"/>
      <c r="F918" s="197"/>
      <c r="G918" s="197"/>
      <c r="H918" s="197"/>
      <c r="I918" s="197"/>
      <c r="J918" s="197"/>
      <c r="K918" s="197"/>
      <c r="L918" s="224"/>
      <c r="M918" s="225"/>
      <c r="N918" s="197"/>
      <c r="O918" s="77"/>
      <c r="P918" s="226"/>
      <c r="Q918" s="227"/>
      <c r="R918" s="197"/>
    </row>
    <row r="919">
      <c r="A919" s="233"/>
      <c r="B919" s="234"/>
      <c r="C919" s="103"/>
      <c r="D919" s="103"/>
      <c r="E919" s="232"/>
      <c r="F919" s="197"/>
      <c r="G919" s="197"/>
      <c r="H919" s="197"/>
      <c r="I919" s="197"/>
      <c r="J919" s="197"/>
      <c r="K919" s="197"/>
      <c r="L919" s="224"/>
      <c r="M919" s="225"/>
      <c r="N919" s="197"/>
      <c r="O919" s="77"/>
      <c r="P919" s="226"/>
      <c r="Q919" s="227"/>
      <c r="R919" s="197"/>
    </row>
    <row r="920">
      <c r="A920" s="233"/>
      <c r="B920" s="234"/>
      <c r="C920" s="103"/>
      <c r="D920" s="103"/>
      <c r="E920" s="232"/>
      <c r="F920" s="197"/>
      <c r="G920" s="197"/>
      <c r="H920" s="197"/>
      <c r="I920" s="197"/>
      <c r="J920" s="197"/>
      <c r="K920" s="197"/>
      <c r="L920" s="224"/>
      <c r="M920" s="225"/>
      <c r="N920" s="197"/>
      <c r="O920" s="77"/>
      <c r="P920" s="226"/>
      <c r="Q920" s="227"/>
      <c r="R920" s="197"/>
    </row>
    <row r="921">
      <c r="A921" s="233"/>
      <c r="B921" s="234"/>
      <c r="C921" s="103"/>
      <c r="D921" s="103"/>
      <c r="E921" s="232"/>
      <c r="F921" s="197"/>
      <c r="G921" s="197"/>
      <c r="H921" s="197"/>
      <c r="I921" s="197"/>
      <c r="J921" s="197"/>
      <c r="K921" s="197"/>
      <c r="L921" s="224"/>
      <c r="M921" s="225"/>
      <c r="N921" s="197"/>
      <c r="O921" s="77"/>
      <c r="P921" s="226"/>
      <c r="Q921" s="227"/>
      <c r="R921" s="197"/>
    </row>
    <row r="922">
      <c r="A922" s="233"/>
      <c r="B922" s="234"/>
      <c r="C922" s="103"/>
      <c r="D922" s="103"/>
      <c r="E922" s="232"/>
      <c r="F922" s="197"/>
      <c r="G922" s="197"/>
      <c r="H922" s="197"/>
      <c r="I922" s="197"/>
      <c r="J922" s="197"/>
      <c r="K922" s="197"/>
      <c r="L922" s="224"/>
      <c r="M922" s="225"/>
      <c r="N922" s="197"/>
      <c r="O922" s="77"/>
      <c r="P922" s="226"/>
      <c r="Q922" s="227"/>
      <c r="R922" s="197"/>
    </row>
    <row r="923">
      <c r="A923" s="233"/>
      <c r="B923" s="234"/>
      <c r="C923" s="103"/>
      <c r="D923" s="103"/>
      <c r="E923" s="232"/>
      <c r="F923" s="197"/>
      <c r="G923" s="197"/>
      <c r="H923" s="197"/>
      <c r="I923" s="197"/>
      <c r="J923" s="197"/>
      <c r="K923" s="197"/>
      <c r="L923" s="224"/>
      <c r="M923" s="225"/>
      <c r="N923" s="197"/>
      <c r="O923" s="77"/>
      <c r="P923" s="226"/>
      <c r="Q923" s="227"/>
      <c r="R923" s="197"/>
    </row>
    <row r="924">
      <c r="A924" s="233"/>
      <c r="B924" s="234"/>
      <c r="C924" s="103"/>
      <c r="D924" s="103"/>
      <c r="E924" s="232"/>
      <c r="F924" s="197"/>
      <c r="G924" s="197"/>
      <c r="H924" s="197"/>
      <c r="I924" s="197"/>
      <c r="J924" s="197"/>
      <c r="K924" s="197"/>
      <c r="L924" s="224"/>
      <c r="M924" s="225"/>
      <c r="N924" s="197"/>
      <c r="O924" s="77"/>
      <c r="P924" s="226"/>
      <c r="Q924" s="227"/>
      <c r="R924" s="197"/>
    </row>
    <row r="925">
      <c r="A925" s="233"/>
      <c r="B925" s="234"/>
      <c r="C925" s="103"/>
      <c r="D925" s="103"/>
      <c r="E925" s="232"/>
      <c r="F925" s="197"/>
      <c r="G925" s="197"/>
      <c r="H925" s="197"/>
      <c r="I925" s="197"/>
      <c r="J925" s="197"/>
      <c r="K925" s="197"/>
      <c r="L925" s="224"/>
      <c r="M925" s="225"/>
      <c r="N925" s="197"/>
      <c r="O925" s="77"/>
      <c r="P925" s="226"/>
      <c r="Q925" s="227"/>
      <c r="R925" s="197"/>
    </row>
    <row r="926">
      <c r="A926" s="233"/>
      <c r="B926" s="234"/>
      <c r="C926" s="103"/>
      <c r="D926" s="103"/>
      <c r="E926" s="232"/>
      <c r="F926" s="197"/>
      <c r="G926" s="197"/>
      <c r="H926" s="197"/>
      <c r="I926" s="197"/>
      <c r="J926" s="197"/>
      <c r="K926" s="197"/>
      <c r="L926" s="224"/>
      <c r="M926" s="225"/>
      <c r="N926" s="197"/>
      <c r="O926" s="77"/>
      <c r="P926" s="226"/>
      <c r="Q926" s="227"/>
      <c r="R926" s="197"/>
    </row>
    <row r="927">
      <c r="A927" s="233"/>
      <c r="B927" s="234"/>
      <c r="C927" s="103"/>
      <c r="D927" s="103"/>
      <c r="E927" s="232"/>
      <c r="F927" s="197"/>
      <c r="G927" s="197"/>
      <c r="H927" s="197"/>
      <c r="I927" s="197"/>
      <c r="J927" s="197"/>
      <c r="K927" s="197"/>
      <c r="L927" s="224"/>
      <c r="M927" s="225"/>
      <c r="N927" s="197"/>
      <c r="O927" s="77"/>
      <c r="P927" s="226"/>
      <c r="Q927" s="227"/>
      <c r="R927" s="197"/>
    </row>
    <row r="928">
      <c r="A928" s="233"/>
      <c r="B928" s="234"/>
      <c r="C928" s="103"/>
      <c r="D928" s="103"/>
      <c r="E928" s="232"/>
      <c r="F928" s="197"/>
      <c r="G928" s="197"/>
      <c r="H928" s="197"/>
      <c r="I928" s="197"/>
      <c r="J928" s="197"/>
      <c r="K928" s="197"/>
      <c r="L928" s="224"/>
      <c r="M928" s="225"/>
      <c r="N928" s="197"/>
      <c r="O928" s="77"/>
      <c r="P928" s="226"/>
      <c r="Q928" s="227"/>
      <c r="R928" s="197"/>
    </row>
    <row r="929">
      <c r="A929" s="233"/>
      <c r="B929" s="234"/>
      <c r="C929" s="103"/>
      <c r="D929" s="103"/>
      <c r="E929" s="232"/>
      <c r="F929" s="197"/>
      <c r="G929" s="197"/>
      <c r="H929" s="197"/>
      <c r="I929" s="197"/>
      <c r="J929" s="197"/>
      <c r="K929" s="197"/>
      <c r="L929" s="224"/>
      <c r="M929" s="225"/>
      <c r="N929" s="197"/>
      <c r="O929" s="77"/>
      <c r="P929" s="226"/>
      <c r="Q929" s="227"/>
      <c r="R929" s="197"/>
    </row>
    <row r="930">
      <c r="A930" s="233"/>
      <c r="B930" s="234"/>
      <c r="C930" s="103"/>
      <c r="D930" s="103"/>
      <c r="E930" s="232"/>
      <c r="F930" s="197"/>
      <c r="G930" s="197"/>
      <c r="H930" s="197"/>
      <c r="I930" s="197"/>
      <c r="J930" s="197"/>
      <c r="K930" s="197"/>
      <c r="L930" s="224"/>
      <c r="M930" s="225"/>
      <c r="N930" s="197"/>
      <c r="O930" s="77"/>
      <c r="P930" s="226"/>
      <c r="Q930" s="227"/>
      <c r="R930" s="197"/>
    </row>
    <row r="931">
      <c r="A931" s="233"/>
      <c r="B931" s="234"/>
      <c r="C931" s="103"/>
      <c r="D931" s="103"/>
      <c r="E931" s="232"/>
      <c r="F931" s="197"/>
      <c r="G931" s="197"/>
      <c r="H931" s="197"/>
      <c r="I931" s="197"/>
      <c r="J931" s="197"/>
      <c r="K931" s="197"/>
      <c r="L931" s="224"/>
      <c r="M931" s="225"/>
      <c r="N931" s="197"/>
      <c r="O931" s="77"/>
      <c r="P931" s="226"/>
      <c r="Q931" s="227"/>
      <c r="R931" s="197"/>
    </row>
    <row r="932">
      <c r="A932" s="233"/>
      <c r="B932" s="234"/>
      <c r="C932" s="103"/>
      <c r="D932" s="103"/>
      <c r="E932" s="232"/>
      <c r="F932" s="197"/>
      <c r="G932" s="197"/>
      <c r="H932" s="197"/>
      <c r="I932" s="197"/>
      <c r="J932" s="197"/>
      <c r="K932" s="197"/>
      <c r="L932" s="224"/>
      <c r="M932" s="225"/>
      <c r="N932" s="197"/>
      <c r="O932" s="77"/>
      <c r="P932" s="226"/>
      <c r="Q932" s="227"/>
      <c r="R932" s="197"/>
    </row>
    <row r="933">
      <c r="A933" s="233"/>
      <c r="B933" s="234"/>
      <c r="C933" s="103"/>
      <c r="D933" s="103"/>
      <c r="E933" s="232"/>
      <c r="F933" s="197"/>
      <c r="G933" s="197"/>
      <c r="H933" s="197"/>
      <c r="I933" s="197"/>
      <c r="J933" s="197"/>
      <c r="K933" s="197"/>
      <c r="L933" s="224"/>
      <c r="M933" s="225"/>
      <c r="N933" s="197"/>
      <c r="O933" s="77"/>
      <c r="P933" s="226"/>
      <c r="Q933" s="227"/>
      <c r="R933" s="197"/>
    </row>
    <row r="934">
      <c r="A934" s="233"/>
      <c r="B934" s="234"/>
      <c r="C934" s="103"/>
      <c r="D934" s="103"/>
      <c r="E934" s="232"/>
      <c r="F934" s="197"/>
      <c r="G934" s="197"/>
      <c r="H934" s="197"/>
      <c r="I934" s="197"/>
      <c r="J934" s="197"/>
      <c r="K934" s="197"/>
      <c r="L934" s="224"/>
      <c r="M934" s="225"/>
      <c r="N934" s="197"/>
      <c r="O934" s="77"/>
      <c r="P934" s="226"/>
      <c r="Q934" s="227"/>
      <c r="R934" s="197"/>
    </row>
    <row r="935">
      <c r="A935" s="233"/>
      <c r="B935" s="234"/>
      <c r="C935" s="103"/>
      <c r="D935" s="103"/>
      <c r="E935" s="232"/>
      <c r="F935" s="197"/>
      <c r="G935" s="197"/>
      <c r="H935" s="197"/>
      <c r="I935" s="197"/>
      <c r="J935" s="197"/>
      <c r="K935" s="197"/>
      <c r="L935" s="224"/>
      <c r="M935" s="225"/>
      <c r="N935" s="197"/>
      <c r="O935" s="77"/>
      <c r="P935" s="226"/>
      <c r="Q935" s="227"/>
      <c r="R935" s="197"/>
    </row>
    <row r="936">
      <c r="A936" s="233"/>
      <c r="B936" s="234"/>
      <c r="C936" s="103"/>
      <c r="D936" s="103"/>
      <c r="E936" s="232"/>
      <c r="F936" s="197"/>
      <c r="G936" s="197"/>
      <c r="H936" s="197"/>
      <c r="I936" s="197"/>
      <c r="J936" s="197"/>
      <c r="K936" s="197"/>
      <c r="L936" s="224"/>
      <c r="M936" s="225"/>
      <c r="N936" s="197"/>
      <c r="O936" s="77"/>
      <c r="P936" s="226"/>
      <c r="Q936" s="227"/>
      <c r="R936" s="197"/>
    </row>
    <row r="937">
      <c r="A937" s="233"/>
      <c r="B937" s="234"/>
      <c r="C937" s="103"/>
      <c r="D937" s="103"/>
      <c r="E937" s="232"/>
      <c r="F937" s="197"/>
      <c r="G937" s="197"/>
      <c r="H937" s="197"/>
      <c r="I937" s="197"/>
      <c r="J937" s="197"/>
      <c r="K937" s="197"/>
      <c r="L937" s="224"/>
      <c r="M937" s="225"/>
      <c r="N937" s="197"/>
      <c r="O937" s="77"/>
      <c r="P937" s="226"/>
      <c r="Q937" s="227"/>
      <c r="R937" s="197"/>
    </row>
    <row r="938">
      <c r="A938" s="233"/>
      <c r="B938" s="234"/>
      <c r="C938" s="103"/>
      <c r="D938" s="103"/>
      <c r="E938" s="232"/>
      <c r="F938" s="197"/>
      <c r="G938" s="197"/>
      <c r="H938" s="197"/>
      <c r="I938" s="197"/>
      <c r="J938" s="197"/>
      <c r="K938" s="197"/>
      <c r="L938" s="224"/>
      <c r="M938" s="225"/>
      <c r="N938" s="197"/>
      <c r="O938" s="77"/>
      <c r="P938" s="226"/>
      <c r="Q938" s="227"/>
      <c r="R938" s="197"/>
    </row>
    <row r="939">
      <c r="A939" s="233"/>
      <c r="B939" s="234"/>
      <c r="C939" s="103"/>
      <c r="D939" s="103"/>
      <c r="E939" s="232"/>
      <c r="F939" s="197"/>
      <c r="G939" s="197"/>
      <c r="H939" s="197"/>
      <c r="I939" s="197"/>
      <c r="J939" s="197"/>
      <c r="K939" s="197"/>
      <c r="L939" s="224"/>
      <c r="M939" s="225"/>
      <c r="N939" s="197"/>
      <c r="O939" s="77"/>
      <c r="P939" s="226"/>
      <c r="Q939" s="227"/>
      <c r="R939" s="197"/>
    </row>
    <row r="940">
      <c r="A940" s="233"/>
      <c r="B940" s="234"/>
      <c r="C940" s="103"/>
      <c r="D940" s="103"/>
      <c r="E940" s="232"/>
      <c r="F940" s="197"/>
      <c r="G940" s="197"/>
      <c r="H940" s="197"/>
      <c r="I940" s="197"/>
      <c r="J940" s="197"/>
      <c r="K940" s="197"/>
      <c r="L940" s="224"/>
      <c r="M940" s="225"/>
      <c r="N940" s="197"/>
      <c r="O940" s="77"/>
      <c r="P940" s="226"/>
      <c r="Q940" s="227"/>
      <c r="R940" s="197"/>
    </row>
    <row r="941">
      <c r="A941" s="233"/>
      <c r="B941" s="234"/>
      <c r="C941" s="103"/>
      <c r="D941" s="103"/>
      <c r="E941" s="232"/>
      <c r="F941" s="197"/>
      <c r="G941" s="197"/>
      <c r="H941" s="197"/>
      <c r="I941" s="197"/>
      <c r="J941" s="197"/>
      <c r="K941" s="197"/>
      <c r="L941" s="224"/>
      <c r="M941" s="225"/>
      <c r="N941" s="197"/>
      <c r="O941" s="77"/>
      <c r="P941" s="226"/>
      <c r="Q941" s="227"/>
      <c r="R941" s="197"/>
    </row>
    <row r="942">
      <c r="A942" s="233"/>
      <c r="B942" s="234"/>
      <c r="C942" s="103"/>
      <c r="D942" s="103"/>
      <c r="E942" s="232"/>
      <c r="F942" s="197"/>
      <c r="G942" s="197"/>
      <c r="H942" s="197"/>
      <c r="I942" s="197"/>
      <c r="J942" s="197"/>
      <c r="K942" s="197"/>
      <c r="L942" s="224"/>
      <c r="M942" s="225"/>
      <c r="N942" s="197"/>
      <c r="O942" s="77"/>
      <c r="P942" s="226"/>
      <c r="Q942" s="227"/>
      <c r="R942" s="197"/>
    </row>
    <row r="943">
      <c r="A943" s="233"/>
      <c r="B943" s="234"/>
      <c r="C943" s="103"/>
      <c r="D943" s="103"/>
      <c r="E943" s="232"/>
      <c r="F943" s="197"/>
      <c r="G943" s="197"/>
      <c r="H943" s="197"/>
      <c r="I943" s="197"/>
      <c r="J943" s="197"/>
      <c r="K943" s="197"/>
      <c r="L943" s="224"/>
      <c r="M943" s="225"/>
      <c r="N943" s="197"/>
      <c r="O943" s="77"/>
      <c r="P943" s="226"/>
      <c r="Q943" s="227"/>
      <c r="R943" s="197"/>
    </row>
    <row r="944">
      <c r="A944" s="233"/>
      <c r="B944" s="234"/>
      <c r="C944" s="103"/>
      <c r="D944" s="103"/>
      <c r="E944" s="232"/>
      <c r="F944" s="197"/>
      <c r="G944" s="197"/>
      <c r="H944" s="197"/>
      <c r="I944" s="197"/>
      <c r="J944" s="197"/>
      <c r="K944" s="197"/>
      <c r="L944" s="224"/>
      <c r="M944" s="225"/>
      <c r="N944" s="197"/>
      <c r="O944" s="77"/>
      <c r="P944" s="226"/>
      <c r="Q944" s="227"/>
      <c r="R944" s="197"/>
    </row>
    <row r="945">
      <c r="A945" s="233"/>
      <c r="B945" s="234"/>
      <c r="C945" s="103"/>
      <c r="D945" s="103"/>
      <c r="E945" s="232"/>
      <c r="F945" s="197"/>
      <c r="G945" s="197"/>
      <c r="H945" s="197"/>
      <c r="I945" s="197"/>
      <c r="J945" s="197"/>
      <c r="K945" s="197"/>
      <c r="L945" s="224"/>
      <c r="M945" s="225"/>
      <c r="N945" s="197"/>
      <c r="O945" s="77"/>
      <c r="P945" s="226"/>
      <c r="Q945" s="227"/>
      <c r="R945" s="197"/>
    </row>
    <row r="946">
      <c r="A946" s="233"/>
      <c r="B946" s="234"/>
      <c r="C946" s="103"/>
      <c r="D946" s="103"/>
      <c r="E946" s="232"/>
      <c r="F946" s="197"/>
      <c r="G946" s="197"/>
      <c r="H946" s="197"/>
      <c r="I946" s="197"/>
      <c r="J946" s="197"/>
      <c r="K946" s="197"/>
      <c r="L946" s="224"/>
      <c r="M946" s="225"/>
      <c r="N946" s="197"/>
      <c r="O946" s="77"/>
      <c r="P946" s="226"/>
      <c r="Q946" s="227"/>
      <c r="R946" s="197"/>
    </row>
    <row r="947">
      <c r="A947" s="233"/>
      <c r="B947" s="234"/>
      <c r="C947" s="103"/>
      <c r="D947" s="103"/>
      <c r="E947" s="232"/>
      <c r="F947" s="197"/>
      <c r="G947" s="197"/>
      <c r="H947" s="197"/>
      <c r="I947" s="197"/>
      <c r="J947" s="197"/>
      <c r="K947" s="197"/>
      <c r="L947" s="224"/>
      <c r="M947" s="225"/>
      <c r="N947" s="197"/>
      <c r="O947" s="77"/>
      <c r="P947" s="226"/>
      <c r="Q947" s="227"/>
      <c r="R947" s="197"/>
    </row>
    <row r="948">
      <c r="A948" s="233"/>
      <c r="B948" s="234"/>
      <c r="C948" s="103"/>
      <c r="D948" s="103"/>
      <c r="E948" s="232"/>
      <c r="F948" s="197"/>
      <c r="G948" s="197"/>
      <c r="H948" s="197"/>
      <c r="I948" s="197"/>
      <c r="J948" s="197"/>
      <c r="K948" s="197"/>
      <c r="L948" s="224"/>
      <c r="M948" s="225"/>
      <c r="N948" s="197"/>
      <c r="O948" s="77"/>
      <c r="P948" s="226"/>
      <c r="Q948" s="227"/>
      <c r="R948" s="197"/>
    </row>
    <row r="949">
      <c r="A949" s="233"/>
      <c r="B949" s="234"/>
      <c r="C949" s="103"/>
      <c r="D949" s="103"/>
      <c r="E949" s="232"/>
      <c r="F949" s="197"/>
      <c r="G949" s="197"/>
      <c r="H949" s="197"/>
      <c r="I949" s="197"/>
      <c r="J949" s="197"/>
      <c r="K949" s="197"/>
      <c r="L949" s="224"/>
      <c r="M949" s="225"/>
      <c r="N949" s="197"/>
      <c r="O949" s="77"/>
      <c r="P949" s="226"/>
      <c r="Q949" s="227"/>
      <c r="R949" s="197"/>
    </row>
    <row r="950">
      <c r="A950" s="233"/>
      <c r="B950" s="234"/>
      <c r="C950" s="103"/>
      <c r="D950" s="103"/>
      <c r="E950" s="232"/>
      <c r="F950" s="197"/>
      <c r="G950" s="197"/>
      <c r="H950" s="197"/>
      <c r="I950" s="197"/>
      <c r="J950" s="197"/>
      <c r="K950" s="197"/>
      <c r="L950" s="224"/>
      <c r="M950" s="225"/>
      <c r="N950" s="197"/>
      <c r="O950" s="77"/>
      <c r="P950" s="226"/>
      <c r="Q950" s="227"/>
      <c r="R950" s="197"/>
    </row>
    <row r="951">
      <c r="A951" s="233"/>
      <c r="B951" s="234"/>
      <c r="C951" s="103"/>
      <c r="D951" s="103"/>
      <c r="E951" s="232"/>
      <c r="F951" s="197"/>
      <c r="G951" s="197"/>
      <c r="H951" s="197"/>
      <c r="I951" s="197"/>
      <c r="J951" s="197"/>
      <c r="K951" s="197"/>
      <c r="L951" s="224"/>
      <c r="M951" s="225"/>
      <c r="N951" s="197"/>
      <c r="O951" s="77"/>
      <c r="P951" s="226"/>
      <c r="Q951" s="227"/>
      <c r="R951" s="197"/>
    </row>
    <row r="952">
      <c r="A952" s="233"/>
      <c r="B952" s="234"/>
      <c r="C952" s="103"/>
      <c r="D952" s="103"/>
      <c r="E952" s="232"/>
      <c r="F952" s="197"/>
      <c r="G952" s="197"/>
      <c r="H952" s="197"/>
      <c r="I952" s="197"/>
      <c r="J952" s="197"/>
      <c r="K952" s="197"/>
      <c r="L952" s="224"/>
      <c r="M952" s="225"/>
      <c r="N952" s="197"/>
      <c r="O952" s="77"/>
      <c r="P952" s="226"/>
      <c r="Q952" s="227"/>
      <c r="R952" s="197"/>
    </row>
    <row r="953">
      <c r="A953" s="233"/>
      <c r="B953" s="234"/>
      <c r="C953" s="103"/>
      <c r="D953" s="103"/>
      <c r="E953" s="232"/>
      <c r="F953" s="197"/>
      <c r="G953" s="197"/>
      <c r="H953" s="197"/>
      <c r="I953" s="197"/>
      <c r="J953" s="197"/>
      <c r="K953" s="197"/>
      <c r="L953" s="224"/>
      <c r="M953" s="225"/>
      <c r="N953" s="197"/>
      <c r="O953" s="77"/>
      <c r="P953" s="226"/>
      <c r="Q953" s="227"/>
      <c r="R953" s="197"/>
    </row>
    <row r="954">
      <c r="A954" s="233"/>
      <c r="B954" s="234"/>
      <c r="C954" s="103"/>
      <c r="D954" s="103"/>
      <c r="E954" s="232"/>
      <c r="F954" s="197"/>
      <c r="G954" s="197"/>
      <c r="H954" s="197"/>
      <c r="I954" s="197"/>
      <c r="J954" s="197"/>
      <c r="K954" s="197"/>
      <c r="L954" s="224"/>
      <c r="M954" s="225"/>
      <c r="N954" s="197"/>
      <c r="O954" s="77"/>
      <c r="P954" s="226"/>
      <c r="Q954" s="227"/>
      <c r="R954" s="197"/>
    </row>
    <row r="955">
      <c r="A955" s="233"/>
      <c r="B955" s="234"/>
      <c r="C955" s="103"/>
      <c r="D955" s="103"/>
      <c r="E955" s="232"/>
      <c r="F955" s="197"/>
      <c r="G955" s="197"/>
      <c r="H955" s="197"/>
      <c r="I955" s="197"/>
      <c r="J955" s="197"/>
      <c r="K955" s="197"/>
      <c r="L955" s="224"/>
      <c r="M955" s="225"/>
      <c r="N955" s="197"/>
      <c r="O955" s="77"/>
      <c r="P955" s="226"/>
      <c r="Q955" s="227"/>
      <c r="R955" s="197"/>
    </row>
    <row r="956">
      <c r="A956" s="233"/>
      <c r="B956" s="234"/>
      <c r="C956" s="103"/>
      <c r="D956" s="103"/>
      <c r="E956" s="232"/>
      <c r="F956" s="197"/>
      <c r="G956" s="197"/>
      <c r="H956" s="197"/>
      <c r="I956" s="197"/>
      <c r="J956" s="197"/>
      <c r="K956" s="197"/>
      <c r="L956" s="224"/>
      <c r="M956" s="225"/>
      <c r="N956" s="197"/>
      <c r="O956" s="77"/>
      <c r="P956" s="226"/>
      <c r="Q956" s="227"/>
      <c r="R956" s="197"/>
    </row>
    <row r="957">
      <c r="A957" s="233"/>
      <c r="B957" s="234"/>
      <c r="C957" s="103"/>
      <c r="D957" s="103"/>
      <c r="E957" s="232"/>
      <c r="F957" s="197"/>
      <c r="G957" s="197"/>
      <c r="H957" s="197"/>
      <c r="I957" s="197"/>
      <c r="J957" s="197"/>
      <c r="K957" s="197"/>
      <c r="L957" s="224"/>
      <c r="M957" s="225"/>
      <c r="N957" s="197"/>
      <c r="O957" s="77"/>
      <c r="P957" s="226"/>
      <c r="Q957" s="227"/>
      <c r="R957" s="197"/>
    </row>
    <row r="958">
      <c r="A958" s="233"/>
      <c r="B958" s="234"/>
      <c r="C958" s="103"/>
      <c r="D958" s="103"/>
      <c r="E958" s="232"/>
      <c r="F958" s="197"/>
      <c r="G958" s="197"/>
      <c r="H958" s="197"/>
      <c r="I958" s="197"/>
      <c r="J958" s="197"/>
      <c r="K958" s="197"/>
      <c r="L958" s="224"/>
      <c r="M958" s="225"/>
      <c r="N958" s="197"/>
      <c r="O958" s="77"/>
      <c r="P958" s="226"/>
      <c r="Q958" s="227"/>
      <c r="R958" s="197"/>
    </row>
    <row r="959">
      <c r="A959" s="233"/>
      <c r="B959" s="234"/>
      <c r="C959" s="103"/>
      <c r="D959" s="103"/>
      <c r="E959" s="232"/>
      <c r="F959" s="197"/>
      <c r="G959" s="197"/>
      <c r="H959" s="197"/>
      <c r="I959" s="197"/>
      <c r="J959" s="197"/>
      <c r="K959" s="197"/>
      <c r="L959" s="224"/>
      <c r="M959" s="225"/>
      <c r="N959" s="197"/>
      <c r="O959" s="77"/>
      <c r="P959" s="226"/>
      <c r="Q959" s="227"/>
      <c r="R959" s="197"/>
    </row>
    <row r="960">
      <c r="A960" s="233"/>
      <c r="B960" s="234"/>
      <c r="C960" s="103"/>
      <c r="D960" s="103"/>
      <c r="E960" s="232"/>
      <c r="F960" s="197"/>
      <c r="G960" s="197"/>
      <c r="H960" s="197"/>
      <c r="I960" s="197"/>
      <c r="J960" s="197"/>
      <c r="K960" s="197"/>
      <c r="L960" s="224"/>
      <c r="M960" s="225"/>
      <c r="N960" s="197"/>
      <c r="O960" s="77"/>
      <c r="P960" s="226"/>
      <c r="Q960" s="227"/>
      <c r="R960" s="197"/>
    </row>
    <row r="961">
      <c r="A961" s="233"/>
      <c r="B961" s="234"/>
      <c r="C961" s="103"/>
      <c r="D961" s="103"/>
      <c r="E961" s="232"/>
      <c r="F961" s="197"/>
      <c r="G961" s="197"/>
      <c r="H961" s="197"/>
      <c r="I961" s="197"/>
      <c r="J961" s="197"/>
      <c r="K961" s="197"/>
      <c r="L961" s="224"/>
      <c r="M961" s="225"/>
      <c r="N961" s="197"/>
      <c r="O961" s="77"/>
      <c r="P961" s="226"/>
      <c r="Q961" s="227"/>
      <c r="R961" s="197"/>
    </row>
    <row r="962">
      <c r="A962" s="233"/>
      <c r="B962" s="234"/>
      <c r="C962" s="103"/>
      <c r="D962" s="103"/>
      <c r="E962" s="232"/>
      <c r="F962" s="197"/>
      <c r="G962" s="197"/>
      <c r="H962" s="197"/>
      <c r="I962" s="197"/>
      <c r="J962" s="197"/>
      <c r="K962" s="197"/>
      <c r="L962" s="224"/>
      <c r="M962" s="225"/>
      <c r="N962" s="197"/>
      <c r="O962" s="77"/>
      <c r="P962" s="226"/>
      <c r="Q962" s="227"/>
      <c r="R962" s="197"/>
    </row>
    <row r="963">
      <c r="A963" s="233"/>
      <c r="B963" s="234"/>
      <c r="C963" s="103"/>
      <c r="D963" s="103"/>
      <c r="E963" s="232"/>
      <c r="F963" s="197"/>
      <c r="G963" s="197"/>
      <c r="H963" s="197"/>
      <c r="I963" s="197"/>
      <c r="J963" s="197"/>
      <c r="K963" s="197"/>
      <c r="L963" s="224"/>
      <c r="M963" s="225"/>
      <c r="N963" s="197"/>
      <c r="O963" s="77"/>
      <c r="P963" s="226"/>
      <c r="Q963" s="227"/>
      <c r="R963" s="197"/>
    </row>
    <row r="964">
      <c r="A964" s="233"/>
      <c r="B964" s="234"/>
      <c r="C964" s="103"/>
      <c r="D964" s="103"/>
      <c r="E964" s="232"/>
      <c r="F964" s="197"/>
      <c r="G964" s="197"/>
      <c r="H964" s="197"/>
      <c r="I964" s="197"/>
      <c r="J964" s="197"/>
      <c r="K964" s="197"/>
      <c r="L964" s="224"/>
      <c r="M964" s="225"/>
      <c r="N964" s="197"/>
      <c r="O964" s="77"/>
      <c r="P964" s="226"/>
      <c r="Q964" s="227"/>
      <c r="R964" s="197"/>
    </row>
    <row r="965">
      <c r="A965" s="233"/>
      <c r="B965" s="234"/>
      <c r="C965" s="103"/>
      <c r="D965" s="103"/>
      <c r="E965" s="232"/>
      <c r="F965" s="197"/>
      <c r="G965" s="197"/>
      <c r="H965" s="197"/>
      <c r="I965" s="197"/>
      <c r="J965" s="197"/>
      <c r="K965" s="197"/>
      <c r="L965" s="224"/>
      <c r="M965" s="225"/>
      <c r="N965" s="197"/>
      <c r="O965" s="77"/>
      <c r="P965" s="226"/>
      <c r="Q965" s="227"/>
      <c r="R965" s="197"/>
    </row>
    <row r="966">
      <c r="A966" s="233"/>
      <c r="B966" s="234"/>
      <c r="C966" s="103"/>
      <c r="D966" s="103"/>
      <c r="E966" s="232"/>
      <c r="F966" s="197"/>
      <c r="G966" s="197"/>
      <c r="H966" s="197"/>
      <c r="I966" s="197"/>
      <c r="J966" s="197"/>
      <c r="K966" s="197"/>
      <c r="L966" s="224"/>
      <c r="M966" s="225"/>
      <c r="N966" s="197"/>
      <c r="O966" s="77"/>
      <c r="P966" s="226"/>
      <c r="Q966" s="227"/>
      <c r="R966" s="197"/>
    </row>
    <row r="967">
      <c r="A967" s="233"/>
      <c r="B967" s="234"/>
      <c r="C967" s="103"/>
      <c r="D967" s="103"/>
      <c r="E967" s="232"/>
      <c r="F967" s="197"/>
      <c r="G967" s="197"/>
      <c r="H967" s="197"/>
      <c r="I967" s="197"/>
      <c r="J967" s="197"/>
      <c r="K967" s="197"/>
      <c r="L967" s="224"/>
      <c r="M967" s="225"/>
      <c r="N967" s="197"/>
      <c r="O967" s="77"/>
      <c r="P967" s="226"/>
      <c r="Q967" s="227"/>
      <c r="R967" s="197"/>
    </row>
    <row r="968">
      <c r="A968" s="233"/>
      <c r="B968" s="234"/>
      <c r="C968" s="103"/>
      <c r="D968" s="103"/>
      <c r="E968" s="232"/>
      <c r="F968" s="197"/>
      <c r="G968" s="197"/>
      <c r="H968" s="197"/>
      <c r="I968" s="197"/>
      <c r="J968" s="197"/>
      <c r="K968" s="197"/>
      <c r="L968" s="224"/>
      <c r="M968" s="225"/>
      <c r="N968" s="197"/>
      <c r="O968" s="77"/>
      <c r="P968" s="226"/>
      <c r="Q968" s="227"/>
      <c r="R968" s="197"/>
    </row>
    <row r="969">
      <c r="A969" s="233"/>
      <c r="B969" s="234"/>
      <c r="C969" s="103"/>
      <c r="D969" s="103"/>
      <c r="E969" s="232"/>
      <c r="F969" s="197"/>
      <c r="G969" s="197"/>
      <c r="H969" s="197"/>
      <c r="I969" s="197"/>
      <c r="J969" s="197"/>
      <c r="K969" s="197"/>
      <c r="L969" s="224"/>
      <c r="M969" s="225"/>
      <c r="N969" s="197"/>
      <c r="O969" s="77"/>
      <c r="P969" s="226"/>
      <c r="Q969" s="227"/>
      <c r="R969" s="197"/>
    </row>
    <row r="970">
      <c r="A970" s="233"/>
      <c r="B970" s="234"/>
      <c r="C970" s="103"/>
      <c r="D970" s="103"/>
      <c r="E970" s="232"/>
      <c r="F970" s="197"/>
      <c r="G970" s="197"/>
      <c r="H970" s="197"/>
      <c r="I970" s="197"/>
      <c r="J970" s="197"/>
      <c r="K970" s="197"/>
      <c r="L970" s="224"/>
      <c r="M970" s="225"/>
      <c r="N970" s="197"/>
      <c r="O970" s="77"/>
      <c r="P970" s="226"/>
      <c r="Q970" s="227"/>
      <c r="R970" s="197"/>
    </row>
    <row r="971">
      <c r="A971" s="233"/>
      <c r="B971" s="234"/>
      <c r="C971" s="103"/>
      <c r="D971" s="103"/>
      <c r="E971" s="232"/>
      <c r="F971" s="197"/>
      <c r="G971" s="197"/>
      <c r="H971" s="197"/>
      <c r="I971" s="197"/>
      <c r="J971" s="197"/>
      <c r="K971" s="197"/>
      <c r="L971" s="224"/>
      <c r="M971" s="225"/>
      <c r="N971" s="197"/>
      <c r="O971" s="77"/>
      <c r="P971" s="226"/>
      <c r="Q971" s="227"/>
      <c r="R971" s="197"/>
    </row>
    <row r="972">
      <c r="A972" s="233"/>
      <c r="B972" s="234"/>
      <c r="C972" s="103"/>
      <c r="D972" s="103"/>
      <c r="E972" s="232"/>
      <c r="F972" s="197"/>
      <c r="G972" s="197"/>
      <c r="H972" s="197"/>
      <c r="I972" s="197"/>
      <c r="J972" s="197"/>
      <c r="K972" s="197"/>
      <c r="L972" s="224"/>
      <c r="M972" s="225"/>
      <c r="N972" s="197"/>
      <c r="O972" s="77"/>
      <c r="P972" s="226"/>
      <c r="Q972" s="227"/>
      <c r="R972" s="197"/>
    </row>
    <row r="973">
      <c r="A973" s="233"/>
      <c r="B973" s="234"/>
      <c r="C973" s="103"/>
      <c r="D973" s="103"/>
      <c r="E973" s="232"/>
      <c r="F973" s="197"/>
      <c r="G973" s="197"/>
      <c r="H973" s="197"/>
      <c r="I973" s="197"/>
      <c r="J973" s="197"/>
      <c r="K973" s="197"/>
      <c r="L973" s="224"/>
      <c r="M973" s="225"/>
      <c r="N973" s="197"/>
      <c r="O973" s="77"/>
      <c r="P973" s="226"/>
      <c r="Q973" s="227"/>
      <c r="R973" s="197"/>
    </row>
    <row r="974">
      <c r="A974" s="233"/>
      <c r="B974" s="234"/>
      <c r="C974" s="103"/>
      <c r="D974" s="103"/>
      <c r="E974" s="232"/>
      <c r="F974" s="197"/>
      <c r="G974" s="197"/>
      <c r="H974" s="197"/>
      <c r="I974" s="197"/>
      <c r="J974" s="197"/>
      <c r="K974" s="197"/>
      <c r="L974" s="224"/>
      <c r="M974" s="225"/>
      <c r="N974" s="197"/>
      <c r="O974" s="77"/>
      <c r="P974" s="226"/>
      <c r="Q974" s="227"/>
      <c r="R974" s="197"/>
    </row>
    <row r="975">
      <c r="A975" s="233"/>
      <c r="B975" s="234"/>
      <c r="C975" s="103"/>
      <c r="D975" s="103"/>
      <c r="E975" s="232"/>
      <c r="F975" s="197"/>
      <c r="G975" s="197"/>
      <c r="H975" s="197"/>
      <c r="I975" s="197"/>
      <c r="J975" s="197"/>
      <c r="K975" s="197"/>
      <c r="L975" s="224"/>
      <c r="M975" s="225"/>
      <c r="N975" s="197"/>
      <c r="O975" s="77"/>
      <c r="P975" s="226"/>
      <c r="Q975" s="227"/>
      <c r="R975" s="197"/>
    </row>
    <row r="976">
      <c r="A976" s="233"/>
      <c r="B976" s="234"/>
      <c r="C976" s="103"/>
      <c r="D976" s="103"/>
      <c r="E976" s="232"/>
      <c r="F976" s="197"/>
      <c r="G976" s="197"/>
      <c r="H976" s="197"/>
      <c r="I976" s="197"/>
      <c r="J976" s="197"/>
      <c r="K976" s="197"/>
      <c r="L976" s="224"/>
      <c r="M976" s="225"/>
      <c r="N976" s="197"/>
      <c r="O976" s="77"/>
      <c r="P976" s="226"/>
      <c r="Q976" s="227"/>
      <c r="R976" s="197"/>
    </row>
    <row r="977">
      <c r="A977" s="233"/>
      <c r="B977" s="234"/>
      <c r="C977" s="103"/>
      <c r="D977" s="103"/>
      <c r="E977" s="232"/>
      <c r="F977" s="197"/>
      <c r="G977" s="197"/>
      <c r="H977" s="197"/>
      <c r="I977" s="197"/>
      <c r="J977" s="197"/>
      <c r="K977" s="197"/>
      <c r="L977" s="224"/>
      <c r="M977" s="225"/>
      <c r="N977" s="197"/>
      <c r="O977" s="77"/>
      <c r="P977" s="226"/>
      <c r="Q977" s="227"/>
      <c r="R977" s="197"/>
    </row>
    <row r="978">
      <c r="A978" s="233"/>
      <c r="B978" s="234"/>
      <c r="C978" s="103"/>
      <c r="D978" s="103"/>
      <c r="E978" s="232"/>
      <c r="F978" s="197"/>
      <c r="G978" s="197"/>
      <c r="H978" s="197"/>
      <c r="I978" s="197"/>
      <c r="J978" s="197"/>
      <c r="K978" s="197"/>
      <c r="L978" s="224"/>
      <c r="M978" s="225"/>
      <c r="N978" s="197"/>
      <c r="O978" s="77"/>
      <c r="P978" s="226"/>
      <c r="Q978" s="227"/>
      <c r="R978" s="197"/>
    </row>
    <row r="979">
      <c r="A979" s="233"/>
      <c r="B979" s="234"/>
      <c r="C979" s="103"/>
      <c r="D979" s="103"/>
      <c r="E979" s="232"/>
      <c r="F979" s="197"/>
      <c r="G979" s="197"/>
      <c r="H979" s="197"/>
      <c r="I979" s="197"/>
      <c r="J979" s="197"/>
      <c r="K979" s="197"/>
      <c r="L979" s="224"/>
      <c r="M979" s="225"/>
      <c r="N979" s="197"/>
      <c r="O979" s="77"/>
      <c r="P979" s="226"/>
      <c r="Q979" s="227"/>
      <c r="R979" s="197"/>
    </row>
    <row r="980">
      <c r="A980" s="233"/>
      <c r="B980" s="234"/>
      <c r="C980" s="103"/>
      <c r="D980" s="103"/>
      <c r="E980" s="232"/>
      <c r="F980" s="197"/>
      <c r="G980" s="197"/>
      <c r="H980" s="197"/>
      <c r="I980" s="197"/>
      <c r="J980" s="197"/>
      <c r="K980" s="197"/>
      <c r="L980" s="224"/>
      <c r="M980" s="225"/>
      <c r="N980" s="197"/>
      <c r="O980" s="77"/>
      <c r="P980" s="226"/>
      <c r="Q980" s="227"/>
      <c r="R980" s="197"/>
    </row>
    <row r="981">
      <c r="A981" s="233"/>
      <c r="B981" s="234"/>
      <c r="C981" s="103"/>
      <c r="D981" s="103"/>
      <c r="E981" s="232"/>
      <c r="F981" s="197"/>
      <c r="G981" s="197"/>
      <c r="H981" s="197"/>
      <c r="I981" s="197"/>
      <c r="J981" s="197"/>
      <c r="K981" s="197"/>
      <c r="L981" s="224"/>
      <c r="M981" s="225"/>
      <c r="N981" s="197"/>
      <c r="O981" s="77"/>
      <c r="P981" s="226"/>
      <c r="Q981" s="227"/>
      <c r="R981" s="197"/>
    </row>
    <row r="982">
      <c r="A982" s="233"/>
      <c r="B982" s="234"/>
      <c r="C982" s="103"/>
      <c r="D982" s="103"/>
      <c r="E982" s="232"/>
      <c r="F982" s="197"/>
      <c r="G982" s="197"/>
      <c r="H982" s="197"/>
      <c r="I982" s="197"/>
      <c r="J982" s="197"/>
      <c r="K982" s="197"/>
      <c r="L982" s="224"/>
      <c r="M982" s="225"/>
      <c r="N982" s="197"/>
      <c r="O982" s="77"/>
      <c r="P982" s="226"/>
      <c r="Q982" s="227"/>
      <c r="R982" s="197"/>
    </row>
    <row r="983">
      <c r="A983" s="233"/>
      <c r="B983" s="234"/>
      <c r="C983" s="103"/>
      <c r="D983" s="103"/>
      <c r="E983" s="232"/>
      <c r="F983" s="197"/>
      <c r="G983" s="197"/>
      <c r="H983" s="197"/>
      <c r="I983" s="197"/>
      <c r="J983" s="197"/>
      <c r="K983" s="197"/>
      <c r="L983" s="224"/>
      <c r="M983" s="225"/>
      <c r="N983" s="197"/>
      <c r="O983" s="77"/>
      <c r="P983" s="226"/>
      <c r="Q983" s="227"/>
      <c r="R983" s="197"/>
    </row>
    <row r="984">
      <c r="A984" s="233"/>
      <c r="B984" s="234"/>
      <c r="C984" s="103"/>
      <c r="D984" s="103"/>
      <c r="E984" s="232"/>
      <c r="F984" s="197"/>
      <c r="G984" s="197"/>
      <c r="H984" s="197"/>
      <c r="I984" s="197"/>
      <c r="J984" s="197"/>
      <c r="K984" s="197"/>
      <c r="L984" s="224"/>
      <c r="M984" s="225"/>
      <c r="N984" s="197"/>
      <c r="O984" s="77"/>
      <c r="P984" s="226"/>
      <c r="Q984" s="227"/>
      <c r="R984" s="197"/>
    </row>
    <row r="985">
      <c r="A985" s="233"/>
      <c r="B985" s="234"/>
      <c r="C985" s="103"/>
      <c r="D985" s="103"/>
      <c r="E985" s="232"/>
      <c r="F985" s="197"/>
      <c r="G985" s="197"/>
      <c r="H985" s="197"/>
      <c r="I985" s="197"/>
      <c r="J985" s="197"/>
      <c r="K985" s="197"/>
      <c r="L985" s="224"/>
      <c r="M985" s="225"/>
      <c r="N985" s="197"/>
      <c r="O985" s="77"/>
      <c r="P985" s="226"/>
      <c r="Q985" s="227"/>
      <c r="R985" s="197"/>
    </row>
    <row r="986">
      <c r="A986" s="233"/>
      <c r="B986" s="234"/>
      <c r="C986" s="103"/>
      <c r="D986" s="103"/>
      <c r="E986" s="232"/>
      <c r="F986" s="197"/>
      <c r="G986" s="197"/>
      <c r="H986" s="197"/>
      <c r="I986" s="197"/>
      <c r="J986" s="197"/>
      <c r="K986" s="197"/>
      <c r="L986" s="224"/>
      <c r="M986" s="225"/>
      <c r="N986" s="197"/>
      <c r="O986" s="77"/>
      <c r="P986" s="226"/>
      <c r="Q986" s="227"/>
      <c r="R986" s="197"/>
    </row>
    <row r="987">
      <c r="A987" s="233"/>
      <c r="B987" s="234"/>
      <c r="C987" s="103"/>
      <c r="D987" s="103"/>
      <c r="E987" s="232"/>
      <c r="F987" s="197"/>
      <c r="G987" s="197"/>
      <c r="H987" s="197"/>
      <c r="I987" s="197"/>
      <c r="J987" s="197"/>
      <c r="K987" s="197"/>
      <c r="L987" s="224"/>
      <c r="M987" s="225"/>
      <c r="N987" s="197"/>
      <c r="O987" s="77"/>
      <c r="P987" s="226"/>
      <c r="Q987" s="227"/>
      <c r="R987" s="197"/>
    </row>
    <row r="988">
      <c r="A988" s="233"/>
      <c r="B988" s="234"/>
      <c r="C988" s="103"/>
      <c r="D988" s="103"/>
      <c r="E988" s="232"/>
      <c r="F988" s="197"/>
      <c r="G988" s="197"/>
      <c r="H988" s="197"/>
      <c r="I988" s="197"/>
      <c r="J988" s="197"/>
      <c r="K988" s="197"/>
      <c r="L988" s="224"/>
      <c r="M988" s="225"/>
      <c r="N988" s="197"/>
      <c r="O988" s="77"/>
      <c r="P988" s="226"/>
      <c r="Q988" s="227"/>
      <c r="R988" s="197"/>
    </row>
    <row r="989">
      <c r="A989" s="233"/>
      <c r="B989" s="234"/>
      <c r="C989" s="103"/>
      <c r="D989" s="103"/>
      <c r="E989" s="232"/>
      <c r="F989" s="197"/>
      <c r="G989" s="197"/>
      <c r="H989" s="197"/>
      <c r="I989" s="197"/>
      <c r="J989" s="197"/>
      <c r="K989" s="197"/>
      <c r="L989" s="224"/>
      <c r="M989" s="225"/>
      <c r="N989" s="197"/>
      <c r="O989" s="77"/>
      <c r="P989" s="226"/>
      <c r="Q989" s="227"/>
      <c r="R989" s="197"/>
    </row>
    <row r="990">
      <c r="A990" s="233"/>
      <c r="B990" s="234"/>
      <c r="C990" s="103"/>
      <c r="D990" s="103"/>
      <c r="E990" s="232"/>
      <c r="F990" s="197"/>
      <c r="G990" s="197"/>
      <c r="H990" s="197"/>
      <c r="I990" s="197"/>
      <c r="J990" s="197"/>
      <c r="K990" s="197"/>
      <c r="L990" s="224"/>
      <c r="M990" s="225"/>
      <c r="N990" s="197"/>
      <c r="O990" s="77"/>
      <c r="P990" s="226"/>
      <c r="Q990" s="227"/>
      <c r="R990" s="197"/>
    </row>
    <row r="991">
      <c r="A991" s="233"/>
      <c r="B991" s="234"/>
      <c r="C991" s="103"/>
      <c r="D991" s="103"/>
      <c r="E991" s="232"/>
      <c r="F991" s="197"/>
      <c r="G991" s="197"/>
      <c r="H991" s="197"/>
      <c r="I991" s="197"/>
      <c r="J991" s="197"/>
      <c r="K991" s="197"/>
      <c r="L991" s="224"/>
      <c r="M991" s="225"/>
      <c r="N991" s="197"/>
      <c r="O991" s="77"/>
      <c r="P991" s="226"/>
      <c r="Q991" s="227"/>
      <c r="R991" s="197"/>
    </row>
    <row r="992">
      <c r="A992" s="233"/>
      <c r="B992" s="234"/>
      <c r="C992" s="103"/>
      <c r="D992" s="103"/>
      <c r="E992" s="232"/>
      <c r="F992" s="197"/>
      <c r="G992" s="197"/>
      <c r="H992" s="197"/>
      <c r="I992" s="197"/>
      <c r="J992" s="197"/>
      <c r="K992" s="197"/>
      <c r="L992" s="224"/>
      <c r="M992" s="225"/>
      <c r="N992" s="197"/>
      <c r="O992" s="77"/>
      <c r="P992" s="226"/>
      <c r="Q992" s="227"/>
      <c r="R992" s="197"/>
    </row>
    <row r="993">
      <c r="A993" s="233"/>
      <c r="B993" s="234"/>
      <c r="C993" s="103"/>
      <c r="D993" s="103"/>
      <c r="E993" s="232"/>
      <c r="F993" s="197"/>
      <c r="G993" s="197"/>
      <c r="H993" s="197"/>
      <c r="I993" s="197"/>
      <c r="J993" s="197"/>
      <c r="K993" s="197"/>
      <c r="L993" s="224"/>
      <c r="M993" s="225"/>
      <c r="N993" s="197"/>
      <c r="O993" s="77"/>
      <c r="P993" s="226"/>
      <c r="Q993" s="227"/>
      <c r="R993" s="197"/>
    </row>
    <row r="994">
      <c r="A994" s="233"/>
      <c r="B994" s="234"/>
      <c r="C994" s="103"/>
      <c r="D994" s="103"/>
      <c r="E994" s="232"/>
      <c r="F994" s="197"/>
      <c r="G994" s="197"/>
      <c r="H994" s="197"/>
      <c r="I994" s="197"/>
      <c r="J994" s="197"/>
      <c r="K994" s="197"/>
      <c r="L994" s="224"/>
      <c r="M994" s="225"/>
      <c r="N994" s="197"/>
      <c r="O994" s="77"/>
      <c r="P994" s="226"/>
      <c r="Q994" s="227"/>
      <c r="R994" s="197"/>
    </row>
    <row r="995">
      <c r="A995" s="233"/>
      <c r="B995" s="234"/>
      <c r="C995" s="103"/>
      <c r="D995" s="103"/>
      <c r="E995" s="232"/>
      <c r="F995" s="197"/>
      <c r="G995" s="197"/>
      <c r="H995" s="197"/>
      <c r="I995" s="197"/>
      <c r="J995" s="197"/>
      <c r="K995" s="197"/>
      <c r="L995" s="224"/>
      <c r="M995" s="225"/>
      <c r="N995" s="197"/>
      <c r="O995" s="77"/>
      <c r="P995" s="226"/>
      <c r="Q995" s="227"/>
      <c r="R995" s="197"/>
    </row>
    <row r="996">
      <c r="A996" s="233"/>
      <c r="B996" s="234"/>
      <c r="C996" s="103"/>
      <c r="D996" s="103"/>
      <c r="E996" s="232"/>
      <c r="F996" s="197"/>
      <c r="G996" s="197"/>
      <c r="H996" s="197"/>
      <c r="I996" s="197"/>
      <c r="J996" s="197"/>
      <c r="K996" s="197"/>
      <c r="L996" s="224"/>
      <c r="M996" s="225"/>
      <c r="N996" s="197"/>
      <c r="O996" s="77"/>
      <c r="P996" s="226"/>
      <c r="Q996" s="227"/>
      <c r="R996" s="197"/>
    </row>
    <row r="997">
      <c r="A997" s="233"/>
      <c r="B997" s="234"/>
      <c r="C997" s="103"/>
      <c r="D997" s="103"/>
      <c r="E997" s="232"/>
      <c r="F997" s="197"/>
      <c r="G997" s="197"/>
      <c r="H997" s="197"/>
      <c r="I997" s="197"/>
      <c r="J997" s="197"/>
      <c r="K997" s="197"/>
      <c r="L997" s="224"/>
      <c r="M997" s="225"/>
      <c r="N997" s="197"/>
      <c r="O997" s="77"/>
      <c r="P997" s="226"/>
      <c r="Q997" s="227"/>
      <c r="R997" s="197"/>
    </row>
    <row r="998">
      <c r="A998" s="233"/>
      <c r="B998" s="234"/>
      <c r="C998" s="103"/>
      <c r="D998" s="103"/>
      <c r="E998" s="232"/>
      <c r="F998" s="197"/>
      <c r="G998" s="197"/>
      <c r="H998" s="197"/>
      <c r="I998" s="197"/>
      <c r="J998" s="197"/>
      <c r="K998" s="197"/>
      <c r="L998" s="224"/>
      <c r="M998" s="225"/>
      <c r="N998" s="197"/>
      <c r="O998" s="77"/>
      <c r="P998" s="226"/>
      <c r="Q998" s="227"/>
      <c r="R998" s="197"/>
    </row>
    <row r="999">
      <c r="A999" s="233"/>
      <c r="B999" s="234"/>
      <c r="C999" s="103"/>
      <c r="D999" s="103"/>
      <c r="E999" s="232"/>
      <c r="F999" s="197"/>
      <c r="G999" s="197"/>
      <c r="H999" s="197"/>
      <c r="I999" s="197"/>
      <c r="J999" s="197"/>
      <c r="K999" s="197"/>
      <c r="L999" s="224"/>
      <c r="M999" s="225"/>
      <c r="N999" s="197"/>
      <c r="O999" s="77"/>
      <c r="P999" s="226"/>
      <c r="Q999" s="227"/>
      <c r="R999" s="197"/>
    </row>
    <row r="1000">
      <c r="A1000" s="233"/>
      <c r="B1000" s="234"/>
      <c r="C1000" s="103"/>
      <c r="D1000" s="103"/>
      <c r="E1000" s="232"/>
      <c r="F1000" s="197"/>
      <c r="G1000" s="197"/>
      <c r="H1000" s="197"/>
      <c r="I1000" s="197"/>
      <c r="J1000" s="197"/>
      <c r="K1000" s="197"/>
      <c r="L1000" s="224"/>
      <c r="M1000" s="225"/>
      <c r="N1000" s="197"/>
      <c r="O1000" s="77"/>
      <c r="P1000" s="226"/>
      <c r="Q1000" s="227"/>
      <c r="R1000" s="197"/>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0"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235" t="s">
        <v>124</v>
      </c>
      <c r="B1" s="236"/>
      <c r="C1" s="236"/>
      <c r="D1" s="236"/>
      <c r="E1" s="237"/>
    </row>
    <row r="2">
      <c r="A2" s="238"/>
      <c r="B2" s="99"/>
      <c r="C2" s="99"/>
      <c r="D2" s="99"/>
      <c r="E2" s="239"/>
    </row>
    <row r="3">
      <c r="A3" s="240" t="s">
        <v>125</v>
      </c>
      <c r="B3" s="241" t="s">
        <v>126</v>
      </c>
      <c r="C3" s="241" t="s">
        <v>68</v>
      </c>
      <c r="D3" s="241" t="s">
        <v>127</v>
      </c>
      <c r="E3" s="241" t="s">
        <v>128</v>
      </c>
    </row>
    <row r="4">
      <c r="A4" s="242" t="s">
        <v>129</v>
      </c>
      <c r="B4" s="243" t="s">
        <v>130</v>
      </c>
      <c r="C4" s="244">
        <v>69.0</v>
      </c>
      <c r="D4" s="243" t="s">
        <v>131</v>
      </c>
      <c r="E4" s="243" t="s">
        <v>132</v>
      </c>
    </row>
    <row r="5">
      <c r="A5" s="242" t="s">
        <v>133</v>
      </c>
      <c r="B5" s="243" t="s">
        <v>134</v>
      </c>
      <c r="C5" s="244">
        <v>99.0</v>
      </c>
      <c r="D5" s="243" t="s">
        <v>135</v>
      </c>
      <c r="E5" s="243" t="s">
        <v>136</v>
      </c>
    </row>
    <row r="6">
      <c r="A6" s="245"/>
      <c r="B6" s="246"/>
      <c r="C6" s="247"/>
      <c r="D6" s="243"/>
      <c r="E6" s="246"/>
    </row>
    <row r="7">
      <c r="A7" s="245"/>
      <c r="B7" s="246"/>
      <c r="C7" s="247"/>
      <c r="D7" s="243"/>
      <c r="E7" s="246"/>
    </row>
    <row r="8">
      <c r="A8" s="245"/>
      <c r="B8" s="246"/>
      <c r="C8" s="247"/>
      <c r="D8" s="243"/>
      <c r="E8" s="246"/>
    </row>
    <row r="9">
      <c r="A9" s="245"/>
      <c r="B9" s="246"/>
      <c r="C9" s="247"/>
      <c r="D9" s="243"/>
      <c r="E9" s="246"/>
    </row>
    <row r="10">
      <c r="A10" s="245"/>
      <c r="B10" s="246"/>
      <c r="C10" s="247"/>
      <c r="D10" s="243"/>
      <c r="E10" s="246"/>
    </row>
    <row r="11">
      <c r="A11" s="245"/>
      <c r="B11" s="246"/>
      <c r="C11" s="247"/>
      <c r="D11" s="243"/>
      <c r="E11" s="246"/>
    </row>
    <row r="12">
      <c r="A12" s="245"/>
      <c r="B12" s="246"/>
      <c r="C12" s="247"/>
      <c r="D12" s="243"/>
      <c r="E12" s="246"/>
    </row>
    <row r="13">
      <c r="A13" s="245"/>
      <c r="B13" s="246"/>
      <c r="C13" s="247"/>
      <c r="D13" s="243"/>
      <c r="E13" s="246"/>
    </row>
    <row r="14">
      <c r="A14" s="245"/>
      <c r="B14" s="246"/>
      <c r="C14" s="247"/>
      <c r="D14" s="243"/>
      <c r="E14" s="246"/>
    </row>
    <row r="15">
      <c r="A15" s="245"/>
      <c r="B15" s="246"/>
      <c r="C15" s="247"/>
      <c r="D15" s="243"/>
      <c r="E15" s="246"/>
    </row>
    <row r="16">
      <c r="A16" s="245"/>
      <c r="B16" s="246"/>
      <c r="C16" s="247"/>
      <c r="D16" s="243"/>
      <c r="E16" s="246"/>
    </row>
    <row r="17">
      <c r="A17" s="245"/>
      <c r="B17" s="246"/>
      <c r="C17" s="247"/>
      <c r="D17" s="243"/>
      <c r="E17" s="246"/>
    </row>
    <row r="18">
      <c r="A18" s="245"/>
      <c r="B18" s="246"/>
      <c r="C18" s="247"/>
      <c r="D18" s="243"/>
      <c r="E18" s="246"/>
    </row>
    <row r="19">
      <c r="A19" s="245"/>
      <c r="B19" s="246"/>
      <c r="C19" s="247"/>
      <c r="D19" s="243"/>
      <c r="E19" s="246"/>
    </row>
    <row r="20">
      <c r="A20" s="245"/>
      <c r="B20" s="246"/>
      <c r="C20" s="247"/>
      <c r="D20" s="243"/>
      <c r="E20" s="246"/>
    </row>
    <row r="21">
      <c r="A21" s="245"/>
      <c r="B21" s="246"/>
      <c r="C21" s="247"/>
      <c r="D21" s="243"/>
      <c r="E21" s="246"/>
    </row>
    <row r="22">
      <c r="A22" s="245"/>
      <c r="B22" s="246"/>
      <c r="C22" s="247"/>
      <c r="D22" s="243"/>
      <c r="E22" s="246"/>
    </row>
    <row r="23">
      <c r="A23" s="245"/>
      <c r="B23" s="246"/>
      <c r="C23" s="247"/>
      <c r="D23" s="243"/>
      <c r="E23" s="246"/>
    </row>
    <row r="24">
      <c r="A24" s="245"/>
      <c r="B24" s="246"/>
      <c r="C24" s="247"/>
      <c r="D24" s="243"/>
      <c r="E24" s="246"/>
    </row>
    <row r="25">
      <c r="A25" s="245"/>
      <c r="B25" s="246"/>
      <c r="C25" s="247"/>
      <c r="D25" s="243"/>
      <c r="E25" s="246"/>
    </row>
    <row r="26">
      <c r="A26" s="245"/>
      <c r="B26" s="246"/>
      <c r="C26" s="247"/>
      <c r="D26" s="243"/>
      <c r="E26" s="246"/>
    </row>
    <row r="27">
      <c r="A27" s="245"/>
      <c r="B27" s="246"/>
      <c r="C27" s="247"/>
      <c r="D27" s="243"/>
      <c r="E27" s="246"/>
    </row>
    <row r="28">
      <c r="A28" s="245"/>
      <c r="B28" s="246"/>
      <c r="C28" s="247"/>
      <c r="D28" s="243"/>
      <c r="E28" s="246"/>
    </row>
    <row r="29">
      <c r="A29" s="245"/>
      <c r="B29" s="246"/>
      <c r="C29" s="247"/>
      <c r="D29" s="243"/>
      <c r="E29" s="246"/>
    </row>
    <row r="30">
      <c r="A30" s="245"/>
      <c r="B30" s="246"/>
      <c r="C30" s="247"/>
      <c r="D30" s="243"/>
      <c r="E30" s="246"/>
    </row>
    <row r="31">
      <c r="A31" s="245"/>
      <c r="B31" s="246"/>
      <c r="C31" s="247"/>
      <c r="D31" s="243"/>
      <c r="E31" s="246"/>
    </row>
    <row r="32">
      <c r="A32" s="245"/>
      <c r="B32" s="246"/>
      <c r="C32" s="247"/>
      <c r="D32" s="243"/>
      <c r="E32" s="246"/>
    </row>
    <row r="33">
      <c r="A33" s="245"/>
      <c r="B33" s="246"/>
      <c r="C33" s="247"/>
      <c r="D33" s="243"/>
      <c r="E33" s="246"/>
    </row>
    <row r="34">
      <c r="A34" s="245"/>
      <c r="B34" s="246"/>
      <c r="C34" s="247"/>
      <c r="D34" s="243"/>
      <c r="E34" s="246"/>
    </row>
    <row r="35">
      <c r="A35" s="245"/>
      <c r="B35" s="246"/>
      <c r="C35" s="247"/>
      <c r="D35" s="243"/>
      <c r="E35" s="246"/>
    </row>
    <row r="36">
      <c r="A36" s="245"/>
      <c r="B36" s="246"/>
      <c r="C36" s="247"/>
      <c r="D36" s="243"/>
      <c r="E36" s="246"/>
    </row>
    <row r="37">
      <c r="A37" s="245"/>
      <c r="B37" s="246"/>
      <c r="C37" s="247"/>
      <c r="D37" s="243"/>
      <c r="E37" s="246"/>
    </row>
    <row r="38">
      <c r="A38" s="245"/>
      <c r="B38" s="246"/>
      <c r="C38" s="247"/>
      <c r="D38" s="243"/>
      <c r="E38" s="246"/>
    </row>
    <row r="39">
      <c r="A39" s="245"/>
      <c r="B39" s="246"/>
      <c r="C39" s="247"/>
      <c r="D39" s="243"/>
      <c r="E39" s="246"/>
    </row>
    <row r="40">
      <c r="A40" s="245"/>
      <c r="B40" s="246"/>
      <c r="C40" s="247"/>
      <c r="D40" s="243"/>
      <c r="E40" s="246"/>
    </row>
    <row r="41">
      <c r="A41" s="245"/>
      <c r="B41" s="246"/>
      <c r="C41" s="247"/>
      <c r="D41" s="243"/>
      <c r="E41" s="246"/>
    </row>
    <row r="42">
      <c r="A42" s="245"/>
      <c r="B42" s="246"/>
      <c r="C42" s="247"/>
      <c r="D42" s="243"/>
      <c r="E42" s="246"/>
    </row>
    <row r="43">
      <c r="A43" s="245"/>
      <c r="B43" s="246"/>
      <c r="C43" s="247"/>
      <c r="D43" s="243"/>
      <c r="E43" s="246"/>
    </row>
    <row r="44">
      <c r="A44" s="245"/>
      <c r="B44" s="246"/>
      <c r="C44" s="247"/>
      <c r="D44" s="243"/>
      <c r="E44" s="246"/>
    </row>
    <row r="45">
      <c r="A45" s="245"/>
      <c r="B45" s="246"/>
      <c r="C45" s="247"/>
      <c r="D45" s="243"/>
      <c r="E45" s="246"/>
    </row>
    <row r="46">
      <c r="A46" s="245"/>
      <c r="B46" s="246"/>
      <c r="C46" s="247"/>
      <c r="D46" s="243"/>
      <c r="E46" s="246"/>
    </row>
    <row r="47">
      <c r="A47" s="245"/>
      <c r="B47" s="246"/>
      <c r="C47" s="247"/>
      <c r="D47" s="243"/>
      <c r="E47" s="246"/>
    </row>
    <row r="48">
      <c r="A48" s="245"/>
      <c r="B48" s="246"/>
      <c r="C48" s="247"/>
      <c r="D48" s="243"/>
      <c r="E48" s="246"/>
    </row>
    <row r="49">
      <c r="A49" s="245"/>
      <c r="B49" s="246"/>
      <c r="C49" s="247"/>
      <c r="D49" s="243"/>
      <c r="E49" s="246"/>
    </row>
    <row r="50">
      <c r="A50" s="245"/>
      <c r="B50" s="246"/>
      <c r="C50" s="247"/>
      <c r="D50" s="243"/>
      <c r="E50" s="246"/>
    </row>
    <row r="51">
      <c r="A51" s="245"/>
      <c r="B51" s="246"/>
      <c r="C51" s="247"/>
      <c r="D51" s="243"/>
      <c r="E51" s="246"/>
    </row>
    <row r="52">
      <c r="A52" s="245"/>
      <c r="B52" s="246"/>
      <c r="C52" s="247"/>
      <c r="D52" s="243"/>
      <c r="E52" s="246"/>
    </row>
    <row r="53">
      <c r="A53" s="245"/>
      <c r="B53" s="246"/>
      <c r="C53" s="247"/>
      <c r="D53" s="243"/>
      <c r="E53" s="246"/>
    </row>
    <row r="54">
      <c r="A54" s="245"/>
      <c r="B54" s="246"/>
      <c r="C54" s="247"/>
      <c r="D54" s="243"/>
      <c r="E54" s="246"/>
    </row>
    <row r="55">
      <c r="A55" s="245"/>
      <c r="B55" s="246"/>
      <c r="C55" s="247"/>
      <c r="D55" s="243"/>
      <c r="E55" s="246"/>
    </row>
    <row r="56">
      <c r="A56" s="245"/>
      <c r="B56" s="246"/>
      <c r="C56" s="247"/>
      <c r="D56" s="243"/>
      <c r="E56" s="246"/>
    </row>
    <row r="57">
      <c r="A57" s="245"/>
      <c r="B57" s="246"/>
      <c r="C57" s="247"/>
      <c r="D57" s="243"/>
      <c r="E57" s="246"/>
    </row>
    <row r="58">
      <c r="A58" s="245"/>
      <c r="B58" s="246"/>
      <c r="C58" s="247"/>
      <c r="D58" s="243"/>
      <c r="E58" s="246"/>
    </row>
    <row r="59">
      <c r="A59" s="245"/>
      <c r="B59" s="246"/>
      <c r="C59" s="247"/>
      <c r="D59" s="243"/>
      <c r="E59" s="246"/>
    </row>
    <row r="60">
      <c r="A60" s="245"/>
      <c r="B60" s="246"/>
      <c r="C60" s="247"/>
      <c r="D60" s="243"/>
      <c r="E60" s="246"/>
    </row>
    <row r="61">
      <c r="A61" s="245"/>
      <c r="B61" s="246"/>
      <c r="C61" s="247"/>
      <c r="D61" s="243"/>
      <c r="E61" s="246"/>
    </row>
    <row r="62">
      <c r="A62" s="245"/>
      <c r="B62" s="246"/>
      <c r="C62" s="247"/>
      <c r="D62" s="243"/>
      <c r="E62" s="246"/>
    </row>
    <row r="63">
      <c r="A63" s="245"/>
      <c r="B63" s="246"/>
      <c r="C63" s="247"/>
      <c r="D63" s="243"/>
      <c r="E63" s="246"/>
    </row>
    <row r="64">
      <c r="A64" s="245"/>
      <c r="B64" s="246"/>
      <c r="C64" s="247"/>
      <c r="D64" s="243"/>
      <c r="E64" s="246"/>
    </row>
    <row r="65">
      <c r="A65" s="245"/>
      <c r="B65" s="246"/>
      <c r="C65" s="247"/>
      <c r="D65" s="243"/>
      <c r="E65" s="246"/>
    </row>
    <row r="66">
      <c r="A66" s="245"/>
      <c r="B66" s="246"/>
      <c r="C66" s="247"/>
      <c r="D66" s="243"/>
      <c r="E66" s="246"/>
    </row>
    <row r="67">
      <c r="A67" s="245"/>
      <c r="B67" s="246"/>
      <c r="C67" s="247"/>
      <c r="D67" s="243"/>
      <c r="E67" s="246"/>
    </row>
    <row r="68">
      <c r="A68" s="245"/>
      <c r="B68" s="246"/>
      <c r="C68" s="247"/>
      <c r="D68" s="243"/>
      <c r="E68" s="246"/>
    </row>
    <row r="69">
      <c r="A69" s="245"/>
      <c r="B69" s="246"/>
      <c r="C69" s="247"/>
      <c r="D69" s="243"/>
      <c r="E69" s="246"/>
    </row>
    <row r="70">
      <c r="A70" s="245"/>
      <c r="B70" s="246"/>
      <c r="C70" s="247"/>
      <c r="D70" s="243"/>
      <c r="E70" s="246"/>
    </row>
    <row r="71">
      <c r="A71" s="245"/>
      <c r="B71" s="246"/>
      <c r="C71" s="247"/>
      <c r="D71" s="243"/>
      <c r="E71" s="246"/>
    </row>
    <row r="72">
      <c r="A72" s="245"/>
      <c r="B72" s="246"/>
      <c r="C72" s="247"/>
      <c r="D72" s="243"/>
      <c r="E72" s="246"/>
    </row>
    <row r="73">
      <c r="A73" s="245"/>
      <c r="B73" s="246"/>
      <c r="C73" s="247"/>
      <c r="D73" s="243"/>
      <c r="E73" s="246"/>
    </row>
    <row r="74">
      <c r="A74" s="245"/>
      <c r="B74" s="246"/>
      <c r="C74" s="247"/>
      <c r="D74" s="243"/>
      <c r="E74" s="246"/>
    </row>
    <row r="75">
      <c r="A75" s="245"/>
      <c r="B75" s="246"/>
      <c r="C75" s="247"/>
      <c r="D75" s="243"/>
      <c r="E75" s="246"/>
    </row>
    <row r="76">
      <c r="A76" s="245"/>
      <c r="B76" s="246"/>
      <c r="C76" s="247"/>
      <c r="D76" s="243"/>
      <c r="E76" s="246"/>
    </row>
    <row r="77">
      <c r="A77" s="245"/>
      <c r="B77" s="246"/>
      <c r="C77" s="247"/>
      <c r="D77" s="243"/>
      <c r="E77" s="246"/>
    </row>
    <row r="78">
      <c r="A78" s="245"/>
      <c r="B78" s="246"/>
      <c r="C78" s="247"/>
      <c r="D78" s="243"/>
      <c r="E78" s="246"/>
    </row>
    <row r="79">
      <c r="A79" s="245"/>
      <c r="B79" s="246"/>
      <c r="C79" s="247"/>
      <c r="D79" s="243"/>
      <c r="E79" s="246"/>
    </row>
    <row r="80">
      <c r="A80" s="245"/>
      <c r="B80" s="246"/>
      <c r="C80" s="247"/>
      <c r="D80" s="243"/>
      <c r="E80" s="246"/>
    </row>
    <row r="81">
      <c r="A81" s="245"/>
      <c r="B81" s="246"/>
      <c r="C81" s="247"/>
      <c r="D81" s="243"/>
      <c r="E81" s="246"/>
    </row>
    <row r="82">
      <c r="A82" s="245"/>
      <c r="B82" s="246"/>
      <c r="C82" s="247"/>
      <c r="D82" s="243"/>
      <c r="E82" s="246"/>
    </row>
    <row r="83">
      <c r="A83" s="245"/>
      <c r="B83" s="246"/>
      <c r="C83" s="247"/>
      <c r="D83" s="243"/>
      <c r="E83" s="246"/>
    </row>
    <row r="84">
      <c r="A84" s="245"/>
      <c r="B84" s="246"/>
      <c r="C84" s="247"/>
      <c r="D84" s="243"/>
      <c r="E84" s="246"/>
    </row>
    <row r="85">
      <c r="A85" s="245"/>
      <c r="B85" s="246"/>
      <c r="C85" s="247"/>
      <c r="D85" s="243"/>
      <c r="E85" s="246"/>
    </row>
    <row r="86">
      <c r="A86" s="245"/>
      <c r="B86" s="246"/>
      <c r="C86" s="247"/>
      <c r="D86" s="243"/>
      <c r="E86" s="246"/>
    </row>
    <row r="87">
      <c r="A87" s="245"/>
      <c r="B87" s="246"/>
      <c r="C87" s="247"/>
      <c r="D87" s="243"/>
      <c r="E87" s="246"/>
    </row>
    <row r="88">
      <c r="A88" s="245"/>
      <c r="B88" s="246"/>
      <c r="C88" s="247"/>
      <c r="D88" s="243"/>
      <c r="E88" s="246"/>
    </row>
    <row r="89">
      <c r="A89" s="245"/>
      <c r="B89" s="246"/>
      <c r="C89" s="247"/>
      <c r="D89" s="243"/>
      <c r="E89" s="246"/>
    </row>
    <row r="90">
      <c r="A90" s="245"/>
      <c r="B90" s="246"/>
      <c r="C90" s="247"/>
      <c r="D90" s="243"/>
      <c r="E90" s="246"/>
    </row>
    <row r="91">
      <c r="A91" s="245"/>
      <c r="B91" s="246"/>
      <c r="C91" s="247"/>
      <c r="D91" s="243"/>
      <c r="E91" s="246"/>
    </row>
    <row r="92">
      <c r="A92" s="245"/>
      <c r="B92" s="246"/>
      <c r="C92" s="247"/>
      <c r="D92" s="243"/>
      <c r="E92" s="246"/>
    </row>
    <row r="93">
      <c r="A93" s="245"/>
      <c r="B93" s="246"/>
      <c r="C93" s="247"/>
      <c r="D93" s="243"/>
      <c r="E93" s="246"/>
    </row>
    <row r="94">
      <c r="A94" s="245"/>
      <c r="B94" s="246"/>
      <c r="C94" s="247"/>
      <c r="D94" s="243"/>
      <c r="E94" s="246"/>
    </row>
    <row r="95">
      <c r="A95" s="245"/>
      <c r="B95" s="246"/>
      <c r="C95" s="247"/>
      <c r="D95" s="243"/>
      <c r="E95" s="246"/>
    </row>
    <row r="96">
      <c r="A96" s="245"/>
      <c r="B96" s="246"/>
      <c r="C96" s="247"/>
      <c r="D96" s="243"/>
      <c r="E96" s="246"/>
    </row>
    <row r="97">
      <c r="A97" s="245"/>
      <c r="B97" s="246"/>
      <c r="C97" s="247"/>
      <c r="D97" s="243"/>
      <c r="E97" s="246"/>
    </row>
    <row r="98">
      <c r="A98" s="245"/>
      <c r="B98" s="246"/>
      <c r="C98" s="247"/>
      <c r="D98" s="243"/>
      <c r="E98" s="246"/>
    </row>
    <row r="99">
      <c r="A99" s="245"/>
      <c r="B99" s="246"/>
      <c r="C99" s="247"/>
      <c r="D99" s="243"/>
      <c r="E99" s="246"/>
    </row>
  </sheetData>
  <mergeCells count="1">
    <mergeCell ref="A1:E2"/>
  </mergeCells>
  <conditionalFormatting sqref="A4:E99">
    <cfRule type="expression" dxfId="1" priority="1">
      <formula>$D4="Yes"</formula>
    </cfRule>
  </conditionalFormatting>
  <conditionalFormatting sqref="A4:E99">
    <cfRule type="expression" dxfId="0"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48" t="s">
        <v>64</v>
      </c>
      <c r="C1" s="124"/>
      <c r="D1" s="117" t="s">
        <v>47</v>
      </c>
      <c r="E1" s="99"/>
      <c r="F1" s="99"/>
      <c r="G1" s="99"/>
      <c r="H1" s="99"/>
      <c r="I1" s="99"/>
      <c r="J1" s="99"/>
      <c r="K1" s="99"/>
      <c r="L1" s="99"/>
      <c r="M1" s="99"/>
      <c r="N1" s="99"/>
      <c r="O1" s="99"/>
      <c r="P1" s="99"/>
      <c r="Q1" s="99"/>
      <c r="R1" s="99"/>
      <c r="S1" s="99"/>
      <c r="T1" s="99"/>
      <c r="U1" s="99"/>
      <c r="V1" s="99"/>
      <c r="W1" s="99"/>
      <c r="X1" s="99"/>
      <c r="Y1" s="99"/>
      <c r="Z1" s="249"/>
      <c r="AA1" s="250" t="s">
        <v>48</v>
      </c>
      <c r="AB1" s="99"/>
      <c r="AC1" s="118"/>
    </row>
    <row r="2">
      <c r="C2" s="124"/>
      <c r="D2" s="119">
        <f>Summary!D5</f>
        <v>100</v>
      </c>
      <c r="E2" s="24"/>
      <c r="F2" s="119">
        <f>Summary!E5</f>
        <v>115</v>
      </c>
      <c r="G2" s="24"/>
      <c r="H2" s="119">
        <f>Summary!F5</f>
        <v>130</v>
      </c>
      <c r="I2" s="24"/>
      <c r="J2" s="119">
        <f>Summary!G5</f>
        <v>145</v>
      </c>
      <c r="K2" s="24"/>
      <c r="L2" s="119">
        <f>Summary!H5</f>
        <v>160</v>
      </c>
      <c r="M2" s="24"/>
      <c r="N2" s="119">
        <f>Summary!I5</f>
        <v>175</v>
      </c>
      <c r="O2" s="24"/>
      <c r="P2" s="119">
        <f>Summary!J5</f>
        <v>190</v>
      </c>
      <c r="Q2" s="24"/>
      <c r="R2" s="119">
        <f>Summary!K5</f>
        <v>205</v>
      </c>
      <c r="S2" s="24"/>
      <c r="T2" s="119">
        <f>Summary!L5</f>
        <v>220</v>
      </c>
      <c r="U2" s="24"/>
      <c r="V2" s="119">
        <f>Summary!M5</f>
        <v>235</v>
      </c>
      <c r="W2" s="24"/>
      <c r="X2" s="119">
        <f>Summary!N5</f>
        <v>250</v>
      </c>
      <c r="Y2" s="24"/>
      <c r="Z2" s="120"/>
      <c r="AA2" s="121">
        <f>Summary!P5</f>
        <v>204</v>
      </c>
      <c r="AB2" s="24"/>
      <c r="AC2" s="122"/>
    </row>
    <row r="3">
      <c r="A3" s="251" t="s">
        <v>137</v>
      </c>
      <c r="B3" s="252" t="s">
        <v>138</v>
      </c>
      <c r="C3" s="124"/>
      <c r="D3" s="253">
        <f>$A$6*Summary!$C$23*D$2</f>
        <v>700</v>
      </c>
      <c r="F3" s="253">
        <f>$A$6*Summary!$C$23*F$2</f>
        <v>805</v>
      </c>
      <c r="H3" s="253">
        <f>$A$6*Summary!$C$23*H$2</f>
        <v>910</v>
      </c>
      <c r="J3" s="253">
        <f>$A$6*Summary!$C$23*J$2</f>
        <v>1015</v>
      </c>
      <c r="L3" s="253">
        <f>$A$6*Summary!$C$23*L$2</f>
        <v>1120</v>
      </c>
      <c r="N3" s="253">
        <f>$A$6*Summary!$C$23*N$2</f>
        <v>1225</v>
      </c>
      <c r="P3" s="253">
        <f>$A$6*Summary!$C$23*P$2</f>
        <v>1330</v>
      </c>
      <c r="R3" s="253">
        <f>$A$6*Summary!$C$23*R$2</f>
        <v>1435</v>
      </c>
      <c r="T3" s="253">
        <f>$A$6*Summary!$C$23*T$2</f>
        <v>1540</v>
      </c>
      <c r="V3" s="253">
        <f>$A$6*Summary!$C$23*V$2</f>
        <v>1645</v>
      </c>
      <c r="X3" s="253">
        <f>$A$6*Summary!$C$23*X$2</f>
        <v>1750</v>
      </c>
      <c r="Z3" s="131"/>
      <c r="AA3" s="253">
        <f>$A$6*Summary!$C$23*AA$2</f>
        <v>1428</v>
      </c>
      <c r="AC3" s="122"/>
    </row>
    <row r="4">
      <c r="B4" s="252" t="s">
        <v>139</v>
      </c>
      <c r="C4" s="124"/>
      <c r="D4" s="125">
        <f>sum(E12:E100)</f>
        <v>900</v>
      </c>
      <c r="F4" s="125">
        <f>sum(G12:G100)</f>
        <v>900</v>
      </c>
      <c r="H4" s="125">
        <f>sum(I12:I100)</f>
        <v>900</v>
      </c>
      <c r="J4" s="125">
        <f>sum(K12:K100)</f>
        <v>900</v>
      </c>
      <c r="L4" s="125">
        <f>sum(M12:M100)</f>
        <v>1200</v>
      </c>
      <c r="N4" s="125">
        <f>sum(O12:O100)</f>
        <v>1200</v>
      </c>
      <c r="P4" s="125">
        <f>sum(Q12:Q100)</f>
        <v>1200</v>
      </c>
      <c r="R4" s="125">
        <f>sum(S12:S100)</f>
        <v>1500</v>
      </c>
      <c r="T4" s="125">
        <f>sum(U12:U100)</f>
        <v>1500</v>
      </c>
      <c r="V4" s="125">
        <f>sum(W12:W100)</f>
        <v>1500</v>
      </c>
      <c r="X4" s="125">
        <f>sum(Y12:Y100)</f>
        <v>1800</v>
      </c>
      <c r="Z4" s="131"/>
      <c r="AA4" s="125">
        <f>sum(AB12:AB100)</f>
        <v>1500</v>
      </c>
      <c r="AC4" s="122"/>
    </row>
    <row r="5">
      <c r="B5" s="252" t="s">
        <v>140</v>
      </c>
      <c r="C5" s="124"/>
      <c r="D5" s="125">
        <f>sum(D4/D2)</f>
        <v>9</v>
      </c>
      <c r="F5" s="125">
        <f>sum(F4/F2)</f>
        <v>7.826086957</v>
      </c>
      <c r="H5" s="125">
        <f>sum(H4/H2)</f>
        <v>6.923076923</v>
      </c>
      <c r="J5" s="125">
        <f>sum(J4/J2)</f>
        <v>6.206896552</v>
      </c>
      <c r="L5" s="125">
        <f>sum(L4/L2)</f>
        <v>7.5</v>
      </c>
      <c r="N5" s="125">
        <f>sum(N4/N2)</f>
        <v>6.857142857</v>
      </c>
      <c r="P5" s="125">
        <f>sum(P4/P2)</f>
        <v>6.315789474</v>
      </c>
      <c r="R5" s="125">
        <f>sum(R4/R2)</f>
        <v>7.317073171</v>
      </c>
      <c r="T5" s="125">
        <f>sum(T4/T2)</f>
        <v>6.818181818</v>
      </c>
      <c r="V5" s="125">
        <f>sum(V4/V2)</f>
        <v>6.382978723</v>
      </c>
      <c r="X5" s="125">
        <f>sum(X4/X2)</f>
        <v>7.2</v>
      </c>
      <c r="Z5" s="131"/>
      <c r="AA5" s="125">
        <f>sum(AA4/AA2)</f>
        <v>7.352941176</v>
      </c>
      <c r="AC5" s="122"/>
    </row>
    <row r="6">
      <c r="A6" s="254">
        <f>VLOOKUP("Food",IncomeExpenditure!A24:B99,2,False)</f>
        <v>3.5</v>
      </c>
      <c r="B6" s="252" t="s">
        <v>141</v>
      </c>
      <c r="C6" s="124"/>
      <c r="D6" s="253">
        <f>SUM(D3-SUM(E12:E101))</f>
        <v>-200</v>
      </c>
      <c r="F6" s="253">
        <f>SUM(F3-SUM(G12:G101))</f>
        <v>-95</v>
      </c>
      <c r="H6" s="253">
        <f>SUM(H3-SUM(I12:I101))</f>
        <v>10</v>
      </c>
      <c r="J6" s="253">
        <f>SUM(J3-SUM(K12:K101))</f>
        <v>115</v>
      </c>
      <c r="L6" s="253">
        <f>SUM(L3-SUM(M12:M101))</f>
        <v>-80</v>
      </c>
      <c r="N6" s="253">
        <f>SUM(N3-SUM(O12:O101))</f>
        <v>25</v>
      </c>
      <c r="P6" s="253">
        <f>SUM(P3-SUM(Q12:Q101))</f>
        <v>130</v>
      </c>
      <c r="R6" s="253">
        <f>SUM(R3-SUM(S12:S101))</f>
        <v>-65</v>
      </c>
      <c r="T6" s="253">
        <f>SUM(T3-SUM(U12:U101))</f>
        <v>40</v>
      </c>
      <c r="V6" s="253">
        <f>SUM(V3-SUM(W12:W101))</f>
        <v>145</v>
      </c>
      <c r="X6" s="253">
        <f>SUM(X3-SUM(Y12:Y101))</f>
        <v>-50</v>
      </c>
      <c r="Z6" s="131"/>
      <c r="AA6" s="253">
        <f>SUM(AA3-SUM(AB12:AB101))</f>
        <v>-72</v>
      </c>
      <c r="AC6" s="122"/>
    </row>
    <row r="7" ht="9.75" customHeight="1">
      <c r="A7" s="128"/>
      <c r="B7" s="129"/>
      <c r="C7" s="130"/>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3"/>
    </row>
    <row r="8">
      <c r="A8" s="255" t="s">
        <v>142</v>
      </c>
      <c r="B8" s="136"/>
      <c r="C8" s="136"/>
      <c r="D8" s="136"/>
      <c r="E8" s="136"/>
      <c r="F8" s="136"/>
      <c r="G8" s="136"/>
      <c r="H8" s="136"/>
      <c r="I8" s="136"/>
      <c r="J8" s="136"/>
      <c r="K8" s="136"/>
      <c r="L8" s="136"/>
      <c r="M8" s="136"/>
      <c r="N8" s="136"/>
      <c r="O8" s="136"/>
      <c r="P8" s="136"/>
      <c r="Q8" s="136"/>
      <c r="R8" s="136"/>
      <c r="S8" s="136"/>
      <c r="T8" s="136"/>
      <c r="U8" s="136"/>
      <c r="V8" s="136"/>
      <c r="W8" s="136"/>
      <c r="X8" s="136"/>
      <c r="Y8" s="136"/>
      <c r="Z8" s="136"/>
      <c r="AA8" s="136"/>
      <c r="AB8" s="136"/>
      <c r="AC8" s="256"/>
    </row>
    <row r="9">
      <c r="A9" s="257" t="s">
        <v>143</v>
      </c>
      <c r="B9" s="258" t="s">
        <v>144</v>
      </c>
      <c r="C9" s="259" t="s">
        <v>145</v>
      </c>
      <c r="D9" s="260" t="s">
        <v>47</v>
      </c>
      <c r="E9" s="99"/>
      <c r="F9" s="99"/>
      <c r="G9" s="99"/>
      <c r="H9" s="99"/>
      <c r="I9" s="99"/>
      <c r="J9" s="99"/>
      <c r="K9" s="99"/>
      <c r="L9" s="99"/>
      <c r="M9" s="99"/>
      <c r="N9" s="99"/>
      <c r="O9" s="99"/>
      <c r="P9" s="99"/>
      <c r="Q9" s="99"/>
      <c r="R9" s="99"/>
      <c r="S9" s="99"/>
      <c r="T9" s="99"/>
      <c r="U9" s="99"/>
      <c r="V9" s="99"/>
      <c r="W9" s="99"/>
      <c r="X9" s="99"/>
      <c r="Y9" s="99"/>
      <c r="Z9" s="249"/>
      <c r="AA9" s="260" t="s">
        <v>48</v>
      </c>
      <c r="AB9" s="99"/>
      <c r="AC9" s="261" t="s">
        <v>57</v>
      </c>
    </row>
    <row r="10">
      <c r="A10" s="15"/>
      <c r="C10" s="124"/>
      <c r="D10" s="262">
        <f>Summary!D5</f>
        <v>100</v>
      </c>
      <c r="E10" s="99"/>
      <c r="F10" s="262">
        <f>Summary!E5</f>
        <v>115</v>
      </c>
      <c r="G10" s="99"/>
      <c r="H10" s="262">
        <f>Summary!F5</f>
        <v>130</v>
      </c>
      <c r="I10" s="99"/>
      <c r="J10" s="262">
        <f>Summary!G5</f>
        <v>145</v>
      </c>
      <c r="K10" s="99"/>
      <c r="L10" s="262">
        <f>Summary!H5</f>
        <v>160</v>
      </c>
      <c r="M10" s="99"/>
      <c r="N10" s="262">
        <f>Summary!I5</f>
        <v>175</v>
      </c>
      <c r="O10" s="99"/>
      <c r="P10" s="262">
        <f>Summary!J5</f>
        <v>190</v>
      </c>
      <c r="Q10" s="99"/>
      <c r="R10" s="262">
        <f>Summary!K5</f>
        <v>205</v>
      </c>
      <c r="S10" s="99"/>
      <c r="T10" s="262">
        <f>Summary!L5</f>
        <v>220</v>
      </c>
      <c r="U10" s="99"/>
      <c r="V10" s="262">
        <f>Summary!M5</f>
        <v>235</v>
      </c>
      <c r="W10" s="99"/>
      <c r="X10" s="262">
        <f>Summary!N5</f>
        <v>250</v>
      </c>
      <c r="Y10" s="99"/>
      <c r="Z10" s="263"/>
      <c r="AA10" s="264">
        <f>Summary!P5</f>
        <v>204</v>
      </c>
      <c r="AB10" s="99"/>
      <c r="AC10" s="265"/>
    </row>
    <row r="11">
      <c r="A11" s="56"/>
      <c r="B11" s="24"/>
      <c r="C11" s="57"/>
      <c r="D11" s="266" t="s">
        <v>146</v>
      </c>
      <c r="E11" s="266" t="s">
        <v>68</v>
      </c>
      <c r="F11" s="266" t="s">
        <v>146</v>
      </c>
      <c r="G11" s="266" t="s">
        <v>68</v>
      </c>
      <c r="H11" s="266" t="s">
        <v>146</v>
      </c>
      <c r="I11" s="266" t="s">
        <v>68</v>
      </c>
      <c r="J11" s="266" t="s">
        <v>146</v>
      </c>
      <c r="K11" s="266" t="s">
        <v>68</v>
      </c>
      <c r="L11" s="266" t="s">
        <v>146</v>
      </c>
      <c r="M11" s="266" t="s">
        <v>68</v>
      </c>
      <c r="N11" s="266" t="s">
        <v>146</v>
      </c>
      <c r="O11" s="266" t="s">
        <v>68</v>
      </c>
      <c r="P11" s="266" t="s">
        <v>146</v>
      </c>
      <c r="Q11" s="266" t="s">
        <v>68</v>
      </c>
      <c r="R11" s="266" t="s">
        <v>146</v>
      </c>
      <c r="S11" s="266" t="s">
        <v>68</v>
      </c>
      <c r="T11" s="266" t="s">
        <v>146</v>
      </c>
      <c r="U11" s="266" t="s">
        <v>68</v>
      </c>
      <c r="V11" s="266" t="s">
        <v>146</v>
      </c>
      <c r="W11" s="266" t="s">
        <v>68</v>
      </c>
      <c r="X11" s="266" t="s">
        <v>146</v>
      </c>
      <c r="Y11" s="266" t="s">
        <v>68</v>
      </c>
      <c r="Z11" s="267"/>
      <c r="AA11" s="266" t="s">
        <v>146</v>
      </c>
      <c r="AB11" s="266" t="s">
        <v>68</v>
      </c>
      <c r="AC11" s="148"/>
    </row>
    <row r="12">
      <c r="A12" s="149" t="s">
        <v>147</v>
      </c>
      <c r="B12" s="161">
        <v>300.0</v>
      </c>
      <c r="C12" s="109">
        <v>49.0</v>
      </c>
      <c r="D12" s="268">
        <f t="shared" ref="D12:D44" si="1">IFERROR(ROUNDUP(sum(D$10/$C12),0), "")</f>
        <v>3</v>
      </c>
      <c r="E12" s="152">
        <f t="shared" ref="E12:E44" si="2">IFERROR(SUM(D12*$B12),"")</f>
        <v>900</v>
      </c>
      <c r="F12" s="268">
        <f t="shared" ref="F12:F44" si="3">IFERROR(ROUNDUP(sum(F$10/$C12),0), "")</f>
        <v>3</v>
      </c>
      <c r="G12" s="152">
        <f t="shared" ref="G12:G44" si="4">IFERROR(SUM(F12*$B12),"")</f>
        <v>900</v>
      </c>
      <c r="H12" s="268">
        <f t="shared" ref="H12:H44" si="5">IFERROR(ROUNDUP(sum(H$10/$C12),0), "")</f>
        <v>3</v>
      </c>
      <c r="I12" s="152">
        <f t="shared" ref="I12:I44" si="6">IFERROR(SUM(H12*$B12),"")</f>
        <v>900</v>
      </c>
      <c r="J12" s="268">
        <f t="shared" ref="J12:J44" si="7">IFERROR(ROUNDUP(sum(J$10/$C12),0), "")</f>
        <v>3</v>
      </c>
      <c r="K12" s="152">
        <f t="shared" ref="K12:K44" si="8">IFERROR(SUM(J12*$B12),"")</f>
        <v>900</v>
      </c>
      <c r="L12" s="268">
        <f t="shared" ref="L12:L44" si="9">IFERROR(ROUNDUP(sum(L$10/$C12),0), "")</f>
        <v>4</v>
      </c>
      <c r="M12" s="152">
        <f t="shared" ref="M12:M44" si="10">IFERROR(SUM(L12*$B12),"")</f>
        <v>1200</v>
      </c>
      <c r="N12" s="268">
        <f t="shared" ref="N12:N44" si="11">IFERROR(ROUNDUP(sum(N$10/$C12),0), "")</f>
        <v>4</v>
      </c>
      <c r="O12" s="152">
        <f t="shared" ref="O12:O44" si="12">IFERROR(SUM(N12*$B12),"")</f>
        <v>1200</v>
      </c>
      <c r="P12" s="268">
        <f t="shared" ref="P12:P44" si="13">IFERROR(ROUNDUP(sum(P$10/$C12),0), "")</f>
        <v>4</v>
      </c>
      <c r="Q12" s="152">
        <f t="shared" ref="Q12:Q44" si="14">IFERROR(SUM(P12*$B12),"")</f>
        <v>1200</v>
      </c>
      <c r="R12" s="268">
        <f t="shared" ref="R12:R44" si="15">IFERROR(ROUNDUP(sum(R$10/$C12),0), "")</f>
        <v>5</v>
      </c>
      <c r="S12" s="152">
        <f t="shared" ref="S12:S44" si="16">IFERROR(SUM(R12*$B12),"")</f>
        <v>1500</v>
      </c>
      <c r="T12" s="268">
        <f t="shared" ref="T12:T44" si="17">IFERROR(ROUNDUP(sum(T$10/$C12),0), "")</f>
        <v>5</v>
      </c>
      <c r="U12" s="152">
        <f t="shared" ref="U12:U44" si="18">IFERROR(SUM(T12*$B12),"")</f>
        <v>1500</v>
      </c>
      <c r="V12" s="268">
        <f t="shared" ref="V12:V44" si="19">IFERROR(ROUNDUP(sum(V$10/$C12),0), "")</f>
        <v>5</v>
      </c>
      <c r="W12" s="152">
        <f t="shared" ref="W12:W44" si="20">IFERROR(SUM(V12*$B12),"")</f>
        <v>1500</v>
      </c>
      <c r="X12" s="268">
        <f t="shared" ref="X12:X44" si="21">IFERROR(ROUNDUP(sum(X$10/$C12),0), "")</f>
        <v>6</v>
      </c>
      <c r="Y12" s="152">
        <f t="shared" ref="Y12:Y44" si="22">IFERROR(SUM(X12*$B12),"")</f>
        <v>1800</v>
      </c>
      <c r="Z12" s="269"/>
      <c r="AA12" s="268">
        <f t="shared" ref="AA12:AA44" si="23">IFERROR(ROUNDUP(sum(AA$10/$C12),0), "")</f>
        <v>5</v>
      </c>
      <c r="AB12" s="152">
        <f t="shared" ref="AB12:AB44" si="24">IFERROR(SUM(AA12*$B12),"")</f>
        <v>1500</v>
      </c>
      <c r="AC12" s="162"/>
    </row>
    <row r="13">
      <c r="A13" s="149"/>
      <c r="B13" s="161"/>
      <c r="C13" s="109"/>
      <c r="D13" s="268" t="str">
        <f t="shared" si="1"/>
        <v/>
      </c>
      <c r="E13" s="152">
        <f t="shared" si="2"/>
        <v>0</v>
      </c>
      <c r="F13" s="268" t="str">
        <f t="shared" si="3"/>
        <v/>
      </c>
      <c r="G13" s="152">
        <f t="shared" si="4"/>
        <v>0</v>
      </c>
      <c r="H13" s="268" t="str">
        <f t="shared" si="5"/>
        <v/>
      </c>
      <c r="I13" s="152">
        <f t="shared" si="6"/>
        <v>0</v>
      </c>
      <c r="J13" s="268" t="str">
        <f t="shared" si="7"/>
        <v/>
      </c>
      <c r="K13" s="152">
        <f t="shared" si="8"/>
        <v>0</v>
      </c>
      <c r="L13" s="268" t="str">
        <f t="shared" si="9"/>
        <v/>
      </c>
      <c r="M13" s="152">
        <f t="shared" si="10"/>
        <v>0</v>
      </c>
      <c r="N13" s="268" t="str">
        <f t="shared" si="11"/>
        <v/>
      </c>
      <c r="O13" s="152">
        <f t="shared" si="12"/>
        <v>0</v>
      </c>
      <c r="P13" s="268" t="str">
        <f t="shared" si="13"/>
        <v/>
      </c>
      <c r="Q13" s="152">
        <f t="shared" si="14"/>
        <v>0</v>
      </c>
      <c r="R13" s="268" t="str">
        <f t="shared" si="15"/>
        <v/>
      </c>
      <c r="S13" s="152">
        <f t="shared" si="16"/>
        <v>0</v>
      </c>
      <c r="T13" s="268" t="str">
        <f t="shared" si="17"/>
        <v/>
      </c>
      <c r="U13" s="152">
        <f t="shared" si="18"/>
        <v>0</v>
      </c>
      <c r="V13" s="268" t="str">
        <f t="shared" si="19"/>
        <v/>
      </c>
      <c r="W13" s="152">
        <f t="shared" si="20"/>
        <v>0</v>
      </c>
      <c r="X13" s="268" t="str">
        <f t="shared" si="21"/>
        <v/>
      </c>
      <c r="Y13" s="152">
        <f t="shared" si="22"/>
        <v>0</v>
      </c>
      <c r="Z13" s="269"/>
      <c r="AA13" s="268" t="str">
        <f t="shared" si="23"/>
        <v/>
      </c>
      <c r="AB13" s="152">
        <f t="shared" si="24"/>
        <v>0</v>
      </c>
      <c r="AC13" s="162"/>
    </row>
    <row r="14">
      <c r="A14" s="149"/>
      <c r="B14" s="161"/>
      <c r="C14" s="109"/>
      <c r="D14" s="268" t="str">
        <f t="shared" si="1"/>
        <v/>
      </c>
      <c r="E14" s="152">
        <f t="shared" si="2"/>
        <v>0</v>
      </c>
      <c r="F14" s="268" t="str">
        <f t="shared" si="3"/>
        <v/>
      </c>
      <c r="G14" s="152">
        <f t="shared" si="4"/>
        <v>0</v>
      </c>
      <c r="H14" s="268" t="str">
        <f t="shared" si="5"/>
        <v/>
      </c>
      <c r="I14" s="152">
        <f t="shared" si="6"/>
        <v>0</v>
      </c>
      <c r="J14" s="268" t="str">
        <f t="shared" si="7"/>
        <v/>
      </c>
      <c r="K14" s="152">
        <f t="shared" si="8"/>
        <v>0</v>
      </c>
      <c r="L14" s="268" t="str">
        <f t="shared" si="9"/>
        <v/>
      </c>
      <c r="M14" s="152">
        <f t="shared" si="10"/>
        <v>0</v>
      </c>
      <c r="N14" s="268" t="str">
        <f t="shared" si="11"/>
        <v/>
      </c>
      <c r="O14" s="152">
        <f t="shared" si="12"/>
        <v>0</v>
      </c>
      <c r="P14" s="268" t="str">
        <f t="shared" si="13"/>
        <v/>
      </c>
      <c r="Q14" s="152">
        <f t="shared" si="14"/>
        <v>0</v>
      </c>
      <c r="R14" s="268" t="str">
        <f t="shared" si="15"/>
        <v/>
      </c>
      <c r="S14" s="152">
        <f t="shared" si="16"/>
        <v>0</v>
      </c>
      <c r="T14" s="268" t="str">
        <f t="shared" si="17"/>
        <v/>
      </c>
      <c r="U14" s="152">
        <f t="shared" si="18"/>
        <v>0</v>
      </c>
      <c r="V14" s="268" t="str">
        <f t="shared" si="19"/>
        <v/>
      </c>
      <c r="W14" s="152">
        <f t="shared" si="20"/>
        <v>0</v>
      </c>
      <c r="X14" s="268" t="str">
        <f t="shared" si="21"/>
        <v/>
      </c>
      <c r="Y14" s="152">
        <f t="shared" si="22"/>
        <v>0</v>
      </c>
      <c r="Z14" s="269"/>
      <c r="AA14" s="268" t="str">
        <f t="shared" si="23"/>
        <v/>
      </c>
      <c r="AB14" s="152">
        <f t="shared" si="24"/>
        <v>0</v>
      </c>
      <c r="AC14" s="162"/>
    </row>
    <row r="15">
      <c r="A15" s="188"/>
      <c r="B15" s="161"/>
      <c r="C15" s="109"/>
      <c r="D15" s="268" t="str">
        <f t="shared" si="1"/>
        <v/>
      </c>
      <c r="E15" s="152">
        <f t="shared" si="2"/>
        <v>0</v>
      </c>
      <c r="F15" s="268" t="str">
        <f t="shared" si="3"/>
        <v/>
      </c>
      <c r="G15" s="152">
        <f t="shared" si="4"/>
        <v>0</v>
      </c>
      <c r="H15" s="268" t="str">
        <f t="shared" si="5"/>
        <v/>
      </c>
      <c r="I15" s="152">
        <f t="shared" si="6"/>
        <v>0</v>
      </c>
      <c r="J15" s="268" t="str">
        <f t="shared" si="7"/>
        <v/>
      </c>
      <c r="K15" s="152">
        <f t="shared" si="8"/>
        <v>0</v>
      </c>
      <c r="L15" s="268" t="str">
        <f t="shared" si="9"/>
        <v/>
      </c>
      <c r="M15" s="152">
        <f t="shared" si="10"/>
        <v>0</v>
      </c>
      <c r="N15" s="268" t="str">
        <f t="shared" si="11"/>
        <v/>
      </c>
      <c r="O15" s="152">
        <f t="shared" si="12"/>
        <v>0</v>
      </c>
      <c r="P15" s="268" t="str">
        <f t="shared" si="13"/>
        <v/>
      </c>
      <c r="Q15" s="152">
        <f t="shared" si="14"/>
        <v>0</v>
      </c>
      <c r="R15" s="268" t="str">
        <f t="shared" si="15"/>
        <v/>
      </c>
      <c r="S15" s="152">
        <f t="shared" si="16"/>
        <v>0</v>
      </c>
      <c r="T15" s="268" t="str">
        <f t="shared" si="17"/>
        <v/>
      </c>
      <c r="U15" s="152">
        <f t="shared" si="18"/>
        <v>0</v>
      </c>
      <c r="V15" s="268" t="str">
        <f t="shared" si="19"/>
        <v/>
      </c>
      <c r="W15" s="152">
        <f t="shared" si="20"/>
        <v>0</v>
      </c>
      <c r="X15" s="268" t="str">
        <f t="shared" si="21"/>
        <v/>
      </c>
      <c r="Y15" s="152">
        <f t="shared" si="22"/>
        <v>0</v>
      </c>
      <c r="Z15" s="269"/>
      <c r="AA15" s="268" t="str">
        <f t="shared" si="23"/>
        <v/>
      </c>
      <c r="AB15" s="152">
        <f t="shared" si="24"/>
        <v>0</v>
      </c>
      <c r="AC15" s="189"/>
    </row>
    <row r="16">
      <c r="A16" s="149"/>
      <c r="B16" s="161"/>
      <c r="C16" s="109"/>
      <c r="D16" s="268" t="str">
        <f t="shared" si="1"/>
        <v/>
      </c>
      <c r="E16" s="152">
        <f t="shared" si="2"/>
        <v>0</v>
      </c>
      <c r="F16" s="268" t="str">
        <f t="shared" si="3"/>
        <v/>
      </c>
      <c r="G16" s="152">
        <f t="shared" si="4"/>
        <v>0</v>
      </c>
      <c r="H16" s="268" t="str">
        <f t="shared" si="5"/>
        <v/>
      </c>
      <c r="I16" s="152">
        <f t="shared" si="6"/>
        <v>0</v>
      </c>
      <c r="J16" s="268" t="str">
        <f t="shared" si="7"/>
        <v/>
      </c>
      <c r="K16" s="152">
        <f t="shared" si="8"/>
        <v>0</v>
      </c>
      <c r="L16" s="268" t="str">
        <f t="shared" si="9"/>
        <v/>
      </c>
      <c r="M16" s="152">
        <f t="shared" si="10"/>
        <v>0</v>
      </c>
      <c r="N16" s="268" t="str">
        <f t="shared" si="11"/>
        <v/>
      </c>
      <c r="O16" s="152">
        <f t="shared" si="12"/>
        <v>0</v>
      </c>
      <c r="P16" s="268" t="str">
        <f t="shared" si="13"/>
        <v/>
      </c>
      <c r="Q16" s="152">
        <f t="shared" si="14"/>
        <v>0</v>
      </c>
      <c r="R16" s="268" t="str">
        <f t="shared" si="15"/>
        <v/>
      </c>
      <c r="S16" s="152">
        <f t="shared" si="16"/>
        <v>0</v>
      </c>
      <c r="T16" s="268" t="str">
        <f t="shared" si="17"/>
        <v/>
      </c>
      <c r="U16" s="152">
        <f t="shared" si="18"/>
        <v>0</v>
      </c>
      <c r="V16" s="268" t="str">
        <f t="shared" si="19"/>
        <v/>
      </c>
      <c r="W16" s="152">
        <f t="shared" si="20"/>
        <v>0</v>
      </c>
      <c r="X16" s="268" t="str">
        <f t="shared" si="21"/>
        <v/>
      </c>
      <c r="Y16" s="152">
        <f t="shared" si="22"/>
        <v>0</v>
      </c>
      <c r="Z16" s="269"/>
      <c r="AA16" s="268" t="str">
        <f t="shared" si="23"/>
        <v/>
      </c>
      <c r="AB16" s="152">
        <f t="shared" si="24"/>
        <v>0</v>
      </c>
      <c r="AC16" s="153"/>
    </row>
    <row r="17">
      <c r="A17" s="188"/>
      <c r="B17" s="161"/>
      <c r="C17" s="109"/>
      <c r="D17" s="268" t="str">
        <f t="shared" si="1"/>
        <v/>
      </c>
      <c r="E17" s="152">
        <f t="shared" si="2"/>
        <v>0</v>
      </c>
      <c r="F17" s="268" t="str">
        <f t="shared" si="3"/>
        <v/>
      </c>
      <c r="G17" s="152">
        <f t="shared" si="4"/>
        <v>0</v>
      </c>
      <c r="H17" s="268" t="str">
        <f t="shared" si="5"/>
        <v/>
      </c>
      <c r="I17" s="152">
        <f t="shared" si="6"/>
        <v>0</v>
      </c>
      <c r="J17" s="268" t="str">
        <f t="shared" si="7"/>
        <v/>
      </c>
      <c r="K17" s="152">
        <f t="shared" si="8"/>
        <v>0</v>
      </c>
      <c r="L17" s="268" t="str">
        <f t="shared" si="9"/>
        <v/>
      </c>
      <c r="M17" s="152">
        <f t="shared" si="10"/>
        <v>0</v>
      </c>
      <c r="N17" s="268" t="str">
        <f t="shared" si="11"/>
        <v/>
      </c>
      <c r="O17" s="152">
        <f t="shared" si="12"/>
        <v>0</v>
      </c>
      <c r="P17" s="268" t="str">
        <f t="shared" si="13"/>
        <v/>
      </c>
      <c r="Q17" s="152">
        <f t="shared" si="14"/>
        <v>0</v>
      </c>
      <c r="R17" s="268" t="str">
        <f t="shared" si="15"/>
        <v/>
      </c>
      <c r="S17" s="152">
        <f t="shared" si="16"/>
        <v>0</v>
      </c>
      <c r="T17" s="268" t="str">
        <f t="shared" si="17"/>
        <v/>
      </c>
      <c r="U17" s="152">
        <f t="shared" si="18"/>
        <v>0</v>
      </c>
      <c r="V17" s="268" t="str">
        <f t="shared" si="19"/>
        <v/>
      </c>
      <c r="W17" s="152">
        <f t="shared" si="20"/>
        <v>0</v>
      </c>
      <c r="X17" s="268" t="str">
        <f t="shared" si="21"/>
        <v/>
      </c>
      <c r="Y17" s="152">
        <f t="shared" si="22"/>
        <v>0</v>
      </c>
      <c r="Z17" s="269"/>
      <c r="AA17" s="268" t="str">
        <f t="shared" si="23"/>
        <v/>
      </c>
      <c r="AB17" s="152">
        <f t="shared" si="24"/>
        <v>0</v>
      </c>
      <c r="AC17" s="153"/>
    </row>
    <row r="18">
      <c r="A18" s="188"/>
      <c r="B18" s="161"/>
      <c r="C18" s="109"/>
      <c r="D18" s="268" t="str">
        <f t="shared" si="1"/>
        <v/>
      </c>
      <c r="E18" s="152">
        <f t="shared" si="2"/>
        <v>0</v>
      </c>
      <c r="F18" s="268" t="str">
        <f t="shared" si="3"/>
        <v/>
      </c>
      <c r="G18" s="152">
        <f t="shared" si="4"/>
        <v>0</v>
      </c>
      <c r="H18" s="268" t="str">
        <f t="shared" si="5"/>
        <v/>
      </c>
      <c r="I18" s="152">
        <f t="shared" si="6"/>
        <v>0</v>
      </c>
      <c r="J18" s="268" t="str">
        <f t="shared" si="7"/>
        <v/>
      </c>
      <c r="K18" s="152">
        <f t="shared" si="8"/>
        <v>0</v>
      </c>
      <c r="L18" s="268" t="str">
        <f t="shared" si="9"/>
        <v/>
      </c>
      <c r="M18" s="152">
        <f t="shared" si="10"/>
        <v>0</v>
      </c>
      <c r="N18" s="268" t="str">
        <f t="shared" si="11"/>
        <v/>
      </c>
      <c r="O18" s="152">
        <f t="shared" si="12"/>
        <v>0</v>
      </c>
      <c r="P18" s="268" t="str">
        <f t="shared" si="13"/>
        <v/>
      </c>
      <c r="Q18" s="152">
        <f t="shared" si="14"/>
        <v>0</v>
      </c>
      <c r="R18" s="268" t="str">
        <f t="shared" si="15"/>
        <v/>
      </c>
      <c r="S18" s="152">
        <f t="shared" si="16"/>
        <v>0</v>
      </c>
      <c r="T18" s="268" t="str">
        <f t="shared" si="17"/>
        <v/>
      </c>
      <c r="U18" s="152">
        <f t="shared" si="18"/>
        <v>0</v>
      </c>
      <c r="V18" s="268" t="str">
        <f t="shared" si="19"/>
        <v/>
      </c>
      <c r="W18" s="152">
        <f t="shared" si="20"/>
        <v>0</v>
      </c>
      <c r="X18" s="268" t="str">
        <f t="shared" si="21"/>
        <v/>
      </c>
      <c r="Y18" s="152">
        <f t="shared" si="22"/>
        <v>0</v>
      </c>
      <c r="Z18" s="269"/>
      <c r="AA18" s="268" t="str">
        <f t="shared" si="23"/>
        <v/>
      </c>
      <c r="AB18" s="152">
        <f t="shared" si="24"/>
        <v>0</v>
      </c>
      <c r="AC18" s="153"/>
    </row>
    <row r="19">
      <c r="A19" s="188"/>
      <c r="B19" s="161"/>
      <c r="C19" s="109"/>
      <c r="D19" s="268" t="str">
        <f t="shared" si="1"/>
        <v/>
      </c>
      <c r="E19" s="152">
        <f t="shared" si="2"/>
        <v>0</v>
      </c>
      <c r="F19" s="268" t="str">
        <f t="shared" si="3"/>
        <v/>
      </c>
      <c r="G19" s="152">
        <f t="shared" si="4"/>
        <v>0</v>
      </c>
      <c r="H19" s="268" t="str">
        <f t="shared" si="5"/>
        <v/>
      </c>
      <c r="I19" s="152">
        <f t="shared" si="6"/>
        <v>0</v>
      </c>
      <c r="J19" s="268" t="str">
        <f t="shared" si="7"/>
        <v/>
      </c>
      <c r="K19" s="152">
        <f t="shared" si="8"/>
        <v>0</v>
      </c>
      <c r="L19" s="268" t="str">
        <f t="shared" si="9"/>
        <v/>
      </c>
      <c r="M19" s="152">
        <f t="shared" si="10"/>
        <v>0</v>
      </c>
      <c r="N19" s="268" t="str">
        <f t="shared" si="11"/>
        <v/>
      </c>
      <c r="O19" s="152">
        <f t="shared" si="12"/>
        <v>0</v>
      </c>
      <c r="P19" s="268" t="str">
        <f t="shared" si="13"/>
        <v/>
      </c>
      <c r="Q19" s="152">
        <f t="shared" si="14"/>
        <v>0</v>
      </c>
      <c r="R19" s="268" t="str">
        <f t="shared" si="15"/>
        <v/>
      </c>
      <c r="S19" s="152">
        <f t="shared" si="16"/>
        <v>0</v>
      </c>
      <c r="T19" s="268" t="str">
        <f t="shared" si="17"/>
        <v/>
      </c>
      <c r="U19" s="152">
        <f t="shared" si="18"/>
        <v>0</v>
      </c>
      <c r="V19" s="268" t="str">
        <f t="shared" si="19"/>
        <v/>
      </c>
      <c r="W19" s="152">
        <f t="shared" si="20"/>
        <v>0</v>
      </c>
      <c r="X19" s="268" t="str">
        <f t="shared" si="21"/>
        <v/>
      </c>
      <c r="Y19" s="152">
        <f t="shared" si="22"/>
        <v>0</v>
      </c>
      <c r="Z19" s="269"/>
      <c r="AA19" s="268" t="str">
        <f t="shared" si="23"/>
        <v/>
      </c>
      <c r="AB19" s="152">
        <f t="shared" si="24"/>
        <v>0</v>
      </c>
      <c r="AC19" s="153"/>
    </row>
    <row r="20">
      <c r="A20" s="188"/>
      <c r="B20" s="161"/>
      <c r="C20" s="109"/>
      <c r="D20" s="268" t="str">
        <f t="shared" si="1"/>
        <v/>
      </c>
      <c r="E20" s="152">
        <f t="shared" si="2"/>
        <v>0</v>
      </c>
      <c r="F20" s="268" t="str">
        <f t="shared" si="3"/>
        <v/>
      </c>
      <c r="G20" s="152">
        <f t="shared" si="4"/>
        <v>0</v>
      </c>
      <c r="H20" s="268" t="str">
        <f t="shared" si="5"/>
        <v/>
      </c>
      <c r="I20" s="152">
        <f t="shared" si="6"/>
        <v>0</v>
      </c>
      <c r="J20" s="268" t="str">
        <f t="shared" si="7"/>
        <v/>
      </c>
      <c r="K20" s="152">
        <f t="shared" si="8"/>
        <v>0</v>
      </c>
      <c r="L20" s="268" t="str">
        <f t="shared" si="9"/>
        <v/>
      </c>
      <c r="M20" s="152">
        <f t="shared" si="10"/>
        <v>0</v>
      </c>
      <c r="N20" s="268" t="str">
        <f t="shared" si="11"/>
        <v/>
      </c>
      <c r="O20" s="152">
        <f t="shared" si="12"/>
        <v>0</v>
      </c>
      <c r="P20" s="268" t="str">
        <f t="shared" si="13"/>
        <v/>
      </c>
      <c r="Q20" s="152">
        <f t="shared" si="14"/>
        <v>0</v>
      </c>
      <c r="R20" s="268" t="str">
        <f t="shared" si="15"/>
        <v/>
      </c>
      <c r="S20" s="152">
        <f t="shared" si="16"/>
        <v>0</v>
      </c>
      <c r="T20" s="268" t="str">
        <f t="shared" si="17"/>
        <v/>
      </c>
      <c r="U20" s="152">
        <f t="shared" si="18"/>
        <v>0</v>
      </c>
      <c r="V20" s="268" t="str">
        <f t="shared" si="19"/>
        <v/>
      </c>
      <c r="W20" s="152">
        <f t="shared" si="20"/>
        <v>0</v>
      </c>
      <c r="X20" s="268" t="str">
        <f t="shared" si="21"/>
        <v/>
      </c>
      <c r="Y20" s="152">
        <f t="shared" si="22"/>
        <v>0</v>
      </c>
      <c r="Z20" s="269"/>
      <c r="AA20" s="268" t="str">
        <f t="shared" si="23"/>
        <v/>
      </c>
      <c r="AB20" s="152">
        <f t="shared" si="24"/>
        <v>0</v>
      </c>
      <c r="AC20" s="153"/>
    </row>
    <row r="21">
      <c r="A21" s="190"/>
      <c r="B21" s="161"/>
      <c r="C21" s="109"/>
      <c r="D21" s="268" t="str">
        <f t="shared" si="1"/>
        <v/>
      </c>
      <c r="E21" s="152">
        <f t="shared" si="2"/>
        <v>0</v>
      </c>
      <c r="F21" s="268" t="str">
        <f t="shared" si="3"/>
        <v/>
      </c>
      <c r="G21" s="152">
        <f t="shared" si="4"/>
        <v>0</v>
      </c>
      <c r="H21" s="268" t="str">
        <f t="shared" si="5"/>
        <v/>
      </c>
      <c r="I21" s="152">
        <f t="shared" si="6"/>
        <v>0</v>
      </c>
      <c r="J21" s="268" t="str">
        <f t="shared" si="7"/>
        <v/>
      </c>
      <c r="K21" s="152">
        <f t="shared" si="8"/>
        <v>0</v>
      </c>
      <c r="L21" s="268" t="str">
        <f t="shared" si="9"/>
        <v/>
      </c>
      <c r="M21" s="152">
        <f t="shared" si="10"/>
        <v>0</v>
      </c>
      <c r="N21" s="268" t="str">
        <f t="shared" si="11"/>
        <v/>
      </c>
      <c r="O21" s="152">
        <f t="shared" si="12"/>
        <v>0</v>
      </c>
      <c r="P21" s="268" t="str">
        <f t="shared" si="13"/>
        <v/>
      </c>
      <c r="Q21" s="152">
        <f t="shared" si="14"/>
        <v>0</v>
      </c>
      <c r="R21" s="268" t="str">
        <f t="shared" si="15"/>
        <v/>
      </c>
      <c r="S21" s="152">
        <f t="shared" si="16"/>
        <v>0</v>
      </c>
      <c r="T21" s="268" t="str">
        <f t="shared" si="17"/>
        <v/>
      </c>
      <c r="U21" s="152">
        <f t="shared" si="18"/>
        <v>0</v>
      </c>
      <c r="V21" s="268" t="str">
        <f t="shared" si="19"/>
        <v/>
      </c>
      <c r="W21" s="152">
        <f t="shared" si="20"/>
        <v>0</v>
      </c>
      <c r="X21" s="268" t="str">
        <f t="shared" si="21"/>
        <v/>
      </c>
      <c r="Y21" s="152">
        <f t="shared" si="22"/>
        <v>0</v>
      </c>
      <c r="Z21" s="269"/>
      <c r="AA21" s="268" t="str">
        <f t="shared" si="23"/>
        <v/>
      </c>
      <c r="AB21" s="152">
        <f t="shared" si="24"/>
        <v>0</v>
      </c>
      <c r="AC21" s="153"/>
    </row>
    <row r="22">
      <c r="A22" s="188"/>
      <c r="B22" s="161"/>
      <c r="C22" s="109"/>
      <c r="D22" s="268" t="str">
        <f t="shared" si="1"/>
        <v/>
      </c>
      <c r="E22" s="152">
        <f t="shared" si="2"/>
        <v>0</v>
      </c>
      <c r="F22" s="268" t="str">
        <f t="shared" si="3"/>
        <v/>
      </c>
      <c r="G22" s="152">
        <f t="shared" si="4"/>
        <v>0</v>
      </c>
      <c r="H22" s="268" t="str">
        <f t="shared" si="5"/>
        <v/>
      </c>
      <c r="I22" s="152">
        <f t="shared" si="6"/>
        <v>0</v>
      </c>
      <c r="J22" s="268" t="str">
        <f t="shared" si="7"/>
        <v/>
      </c>
      <c r="K22" s="152">
        <f t="shared" si="8"/>
        <v>0</v>
      </c>
      <c r="L22" s="268" t="str">
        <f t="shared" si="9"/>
        <v/>
      </c>
      <c r="M22" s="152">
        <f t="shared" si="10"/>
        <v>0</v>
      </c>
      <c r="N22" s="268" t="str">
        <f t="shared" si="11"/>
        <v/>
      </c>
      <c r="O22" s="152">
        <f t="shared" si="12"/>
        <v>0</v>
      </c>
      <c r="P22" s="268" t="str">
        <f t="shared" si="13"/>
        <v/>
      </c>
      <c r="Q22" s="152">
        <f t="shared" si="14"/>
        <v>0</v>
      </c>
      <c r="R22" s="268" t="str">
        <f t="shared" si="15"/>
        <v/>
      </c>
      <c r="S22" s="152">
        <f t="shared" si="16"/>
        <v>0</v>
      </c>
      <c r="T22" s="268" t="str">
        <f t="shared" si="17"/>
        <v/>
      </c>
      <c r="U22" s="152">
        <f t="shared" si="18"/>
        <v>0</v>
      </c>
      <c r="V22" s="268" t="str">
        <f t="shared" si="19"/>
        <v/>
      </c>
      <c r="W22" s="152">
        <f t="shared" si="20"/>
        <v>0</v>
      </c>
      <c r="X22" s="268" t="str">
        <f t="shared" si="21"/>
        <v/>
      </c>
      <c r="Y22" s="152">
        <f t="shared" si="22"/>
        <v>0</v>
      </c>
      <c r="Z22" s="269"/>
      <c r="AA22" s="268" t="str">
        <f t="shared" si="23"/>
        <v/>
      </c>
      <c r="AB22" s="152">
        <f t="shared" si="24"/>
        <v>0</v>
      </c>
      <c r="AC22" s="162"/>
    </row>
    <row r="23">
      <c r="A23" s="188"/>
      <c r="B23" s="161"/>
      <c r="C23" s="109"/>
      <c r="D23" s="268" t="str">
        <f t="shared" si="1"/>
        <v/>
      </c>
      <c r="E23" s="152">
        <f t="shared" si="2"/>
        <v>0</v>
      </c>
      <c r="F23" s="268" t="str">
        <f t="shared" si="3"/>
        <v/>
      </c>
      <c r="G23" s="152">
        <f t="shared" si="4"/>
        <v>0</v>
      </c>
      <c r="H23" s="268" t="str">
        <f t="shared" si="5"/>
        <v/>
      </c>
      <c r="I23" s="152">
        <f t="shared" si="6"/>
        <v>0</v>
      </c>
      <c r="J23" s="268" t="str">
        <f t="shared" si="7"/>
        <v/>
      </c>
      <c r="K23" s="152">
        <f t="shared" si="8"/>
        <v>0</v>
      </c>
      <c r="L23" s="268" t="str">
        <f t="shared" si="9"/>
        <v/>
      </c>
      <c r="M23" s="152">
        <f t="shared" si="10"/>
        <v>0</v>
      </c>
      <c r="N23" s="268" t="str">
        <f t="shared" si="11"/>
        <v/>
      </c>
      <c r="O23" s="152">
        <f t="shared" si="12"/>
        <v>0</v>
      </c>
      <c r="P23" s="268" t="str">
        <f t="shared" si="13"/>
        <v/>
      </c>
      <c r="Q23" s="152">
        <f t="shared" si="14"/>
        <v>0</v>
      </c>
      <c r="R23" s="268" t="str">
        <f t="shared" si="15"/>
        <v/>
      </c>
      <c r="S23" s="152">
        <f t="shared" si="16"/>
        <v>0</v>
      </c>
      <c r="T23" s="268" t="str">
        <f t="shared" si="17"/>
        <v/>
      </c>
      <c r="U23" s="152">
        <f t="shared" si="18"/>
        <v>0</v>
      </c>
      <c r="V23" s="268" t="str">
        <f t="shared" si="19"/>
        <v/>
      </c>
      <c r="W23" s="152">
        <f t="shared" si="20"/>
        <v>0</v>
      </c>
      <c r="X23" s="268" t="str">
        <f t="shared" si="21"/>
        <v/>
      </c>
      <c r="Y23" s="152">
        <f t="shared" si="22"/>
        <v>0</v>
      </c>
      <c r="Z23" s="269"/>
      <c r="AA23" s="268" t="str">
        <f t="shared" si="23"/>
        <v/>
      </c>
      <c r="AB23" s="152">
        <f t="shared" si="24"/>
        <v>0</v>
      </c>
      <c r="AC23" s="153"/>
    </row>
    <row r="24">
      <c r="A24" s="188"/>
      <c r="B24" s="161"/>
      <c r="C24" s="109"/>
      <c r="D24" s="268" t="str">
        <f t="shared" si="1"/>
        <v/>
      </c>
      <c r="E24" s="152">
        <f t="shared" si="2"/>
        <v>0</v>
      </c>
      <c r="F24" s="268" t="str">
        <f t="shared" si="3"/>
        <v/>
      </c>
      <c r="G24" s="152">
        <f t="shared" si="4"/>
        <v>0</v>
      </c>
      <c r="H24" s="268" t="str">
        <f t="shared" si="5"/>
        <v/>
      </c>
      <c r="I24" s="152">
        <f t="shared" si="6"/>
        <v>0</v>
      </c>
      <c r="J24" s="268" t="str">
        <f t="shared" si="7"/>
        <v/>
      </c>
      <c r="K24" s="152">
        <f t="shared" si="8"/>
        <v>0</v>
      </c>
      <c r="L24" s="268" t="str">
        <f t="shared" si="9"/>
        <v/>
      </c>
      <c r="M24" s="152">
        <f t="shared" si="10"/>
        <v>0</v>
      </c>
      <c r="N24" s="268" t="str">
        <f t="shared" si="11"/>
        <v/>
      </c>
      <c r="O24" s="152">
        <f t="shared" si="12"/>
        <v>0</v>
      </c>
      <c r="P24" s="268" t="str">
        <f t="shared" si="13"/>
        <v/>
      </c>
      <c r="Q24" s="152">
        <f t="shared" si="14"/>
        <v>0</v>
      </c>
      <c r="R24" s="268" t="str">
        <f t="shared" si="15"/>
        <v/>
      </c>
      <c r="S24" s="152">
        <f t="shared" si="16"/>
        <v>0</v>
      </c>
      <c r="T24" s="268" t="str">
        <f t="shared" si="17"/>
        <v/>
      </c>
      <c r="U24" s="152">
        <f t="shared" si="18"/>
        <v>0</v>
      </c>
      <c r="V24" s="268" t="str">
        <f t="shared" si="19"/>
        <v/>
      </c>
      <c r="W24" s="152">
        <f t="shared" si="20"/>
        <v>0</v>
      </c>
      <c r="X24" s="268" t="str">
        <f t="shared" si="21"/>
        <v/>
      </c>
      <c r="Y24" s="152">
        <f t="shared" si="22"/>
        <v>0</v>
      </c>
      <c r="Z24" s="269"/>
      <c r="AA24" s="268" t="str">
        <f t="shared" si="23"/>
        <v/>
      </c>
      <c r="AB24" s="152">
        <f t="shared" si="24"/>
        <v>0</v>
      </c>
      <c r="AC24" s="153"/>
    </row>
    <row r="25">
      <c r="A25" s="188"/>
      <c r="B25" s="161"/>
      <c r="C25" s="109"/>
      <c r="D25" s="268" t="str">
        <f t="shared" si="1"/>
        <v/>
      </c>
      <c r="E25" s="152">
        <f t="shared" si="2"/>
        <v>0</v>
      </c>
      <c r="F25" s="268" t="str">
        <f t="shared" si="3"/>
        <v/>
      </c>
      <c r="G25" s="152">
        <f t="shared" si="4"/>
        <v>0</v>
      </c>
      <c r="H25" s="268" t="str">
        <f t="shared" si="5"/>
        <v/>
      </c>
      <c r="I25" s="152">
        <f t="shared" si="6"/>
        <v>0</v>
      </c>
      <c r="J25" s="268" t="str">
        <f t="shared" si="7"/>
        <v/>
      </c>
      <c r="K25" s="152">
        <f t="shared" si="8"/>
        <v>0</v>
      </c>
      <c r="L25" s="268" t="str">
        <f t="shared" si="9"/>
        <v/>
      </c>
      <c r="M25" s="152">
        <f t="shared" si="10"/>
        <v>0</v>
      </c>
      <c r="N25" s="268" t="str">
        <f t="shared" si="11"/>
        <v/>
      </c>
      <c r="O25" s="152">
        <f t="shared" si="12"/>
        <v>0</v>
      </c>
      <c r="P25" s="268" t="str">
        <f t="shared" si="13"/>
        <v/>
      </c>
      <c r="Q25" s="152">
        <f t="shared" si="14"/>
        <v>0</v>
      </c>
      <c r="R25" s="268" t="str">
        <f t="shared" si="15"/>
        <v/>
      </c>
      <c r="S25" s="152">
        <f t="shared" si="16"/>
        <v>0</v>
      </c>
      <c r="T25" s="268" t="str">
        <f t="shared" si="17"/>
        <v/>
      </c>
      <c r="U25" s="152">
        <f t="shared" si="18"/>
        <v>0</v>
      </c>
      <c r="V25" s="268" t="str">
        <f t="shared" si="19"/>
        <v/>
      </c>
      <c r="W25" s="152">
        <f t="shared" si="20"/>
        <v>0</v>
      </c>
      <c r="X25" s="268" t="str">
        <f t="shared" si="21"/>
        <v/>
      </c>
      <c r="Y25" s="152">
        <f t="shared" si="22"/>
        <v>0</v>
      </c>
      <c r="Z25" s="269"/>
      <c r="AA25" s="268" t="str">
        <f t="shared" si="23"/>
        <v/>
      </c>
      <c r="AB25" s="152">
        <f t="shared" si="24"/>
        <v>0</v>
      </c>
      <c r="AC25" s="153"/>
    </row>
    <row r="26">
      <c r="A26" s="190"/>
      <c r="B26" s="161"/>
      <c r="C26" s="109"/>
      <c r="D26" s="268" t="str">
        <f t="shared" si="1"/>
        <v/>
      </c>
      <c r="E26" s="152">
        <f t="shared" si="2"/>
        <v>0</v>
      </c>
      <c r="F26" s="268" t="str">
        <f t="shared" si="3"/>
        <v/>
      </c>
      <c r="G26" s="152">
        <f t="shared" si="4"/>
        <v>0</v>
      </c>
      <c r="H26" s="268" t="str">
        <f t="shared" si="5"/>
        <v/>
      </c>
      <c r="I26" s="152">
        <f t="shared" si="6"/>
        <v>0</v>
      </c>
      <c r="J26" s="268" t="str">
        <f t="shared" si="7"/>
        <v/>
      </c>
      <c r="K26" s="152">
        <f t="shared" si="8"/>
        <v>0</v>
      </c>
      <c r="L26" s="268" t="str">
        <f t="shared" si="9"/>
        <v/>
      </c>
      <c r="M26" s="152">
        <f t="shared" si="10"/>
        <v>0</v>
      </c>
      <c r="N26" s="268" t="str">
        <f t="shared" si="11"/>
        <v/>
      </c>
      <c r="O26" s="152">
        <f t="shared" si="12"/>
        <v>0</v>
      </c>
      <c r="P26" s="268" t="str">
        <f t="shared" si="13"/>
        <v/>
      </c>
      <c r="Q26" s="152">
        <f t="shared" si="14"/>
        <v>0</v>
      </c>
      <c r="R26" s="268" t="str">
        <f t="shared" si="15"/>
        <v/>
      </c>
      <c r="S26" s="152">
        <f t="shared" si="16"/>
        <v>0</v>
      </c>
      <c r="T26" s="268" t="str">
        <f t="shared" si="17"/>
        <v/>
      </c>
      <c r="U26" s="152">
        <f t="shared" si="18"/>
        <v>0</v>
      </c>
      <c r="V26" s="268" t="str">
        <f t="shared" si="19"/>
        <v/>
      </c>
      <c r="W26" s="152">
        <f t="shared" si="20"/>
        <v>0</v>
      </c>
      <c r="X26" s="268" t="str">
        <f t="shared" si="21"/>
        <v/>
      </c>
      <c r="Y26" s="152">
        <f t="shared" si="22"/>
        <v>0</v>
      </c>
      <c r="Z26" s="269"/>
      <c r="AA26" s="268" t="str">
        <f t="shared" si="23"/>
        <v/>
      </c>
      <c r="AB26" s="152">
        <f t="shared" si="24"/>
        <v>0</v>
      </c>
      <c r="AC26" s="153"/>
    </row>
    <row r="27">
      <c r="A27" s="188"/>
      <c r="B27" s="161"/>
      <c r="C27" s="109"/>
      <c r="D27" s="268" t="str">
        <f t="shared" si="1"/>
        <v/>
      </c>
      <c r="E27" s="152">
        <f t="shared" si="2"/>
        <v>0</v>
      </c>
      <c r="F27" s="268" t="str">
        <f t="shared" si="3"/>
        <v/>
      </c>
      <c r="G27" s="152">
        <f t="shared" si="4"/>
        <v>0</v>
      </c>
      <c r="H27" s="268" t="str">
        <f t="shared" si="5"/>
        <v/>
      </c>
      <c r="I27" s="152">
        <f t="shared" si="6"/>
        <v>0</v>
      </c>
      <c r="J27" s="268" t="str">
        <f t="shared" si="7"/>
        <v/>
      </c>
      <c r="K27" s="152">
        <f t="shared" si="8"/>
        <v>0</v>
      </c>
      <c r="L27" s="268" t="str">
        <f t="shared" si="9"/>
        <v/>
      </c>
      <c r="M27" s="152">
        <f t="shared" si="10"/>
        <v>0</v>
      </c>
      <c r="N27" s="268" t="str">
        <f t="shared" si="11"/>
        <v/>
      </c>
      <c r="O27" s="152">
        <f t="shared" si="12"/>
        <v>0</v>
      </c>
      <c r="P27" s="268" t="str">
        <f t="shared" si="13"/>
        <v/>
      </c>
      <c r="Q27" s="152">
        <f t="shared" si="14"/>
        <v>0</v>
      </c>
      <c r="R27" s="268" t="str">
        <f t="shared" si="15"/>
        <v/>
      </c>
      <c r="S27" s="152">
        <f t="shared" si="16"/>
        <v>0</v>
      </c>
      <c r="T27" s="268" t="str">
        <f t="shared" si="17"/>
        <v/>
      </c>
      <c r="U27" s="152">
        <f t="shared" si="18"/>
        <v>0</v>
      </c>
      <c r="V27" s="268" t="str">
        <f t="shared" si="19"/>
        <v/>
      </c>
      <c r="W27" s="152">
        <f t="shared" si="20"/>
        <v>0</v>
      </c>
      <c r="X27" s="268" t="str">
        <f t="shared" si="21"/>
        <v/>
      </c>
      <c r="Y27" s="152">
        <f t="shared" si="22"/>
        <v>0</v>
      </c>
      <c r="Z27" s="269"/>
      <c r="AA27" s="268" t="str">
        <f t="shared" si="23"/>
        <v/>
      </c>
      <c r="AB27" s="152">
        <f t="shared" si="24"/>
        <v>0</v>
      </c>
      <c r="AC27" s="153"/>
    </row>
    <row r="28">
      <c r="A28" s="188"/>
      <c r="B28" s="161"/>
      <c r="C28" s="109"/>
      <c r="D28" s="268" t="str">
        <f t="shared" si="1"/>
        <v/>
      </c>
      <c r="E28" s="152">
        <f t="shared" si="2"/>
        <v>0</v>
      </c>
      <c r="F28" s="268" t="str">
        <f t="shared" si="3"/>
        <v/>
      </c>
      <c r="G28" s="152">
        <f t="shared" si="4"/>
        <v>0</v>
      </c>
      <c r="H28" s="268" t="str">
        <f t="shared" si="5"/>
        <v/>
      </c>
      <c r="I28" s="152">
        <f t="shared" si="6"/>
        <v>0</v>
      </c>
      <c r="J28" s="268" t="str">
        <f t="shared" si="7"/>
        <v/>
      </c>
      <c r="K28" s="152">
        <f t="shared" si="8"/>
        <v>0</v>
      </c>
      <c r="L28" s="268" t="str">
        <f t="shared" si="9"/>
        <v/>
      </c>
      <c r="M28" s="152">
        <f t="shared" si="10"/>
        <v>0</v>
      </c>
      <c r="N28" s="268" t="str">
        <f t="shared" si="11"/>
        <v/>
      </c>
      <c r="O28" s="152">
        <f t="shared" si="12"/>
        <v>0</v>
      </c>
      <c r="P28" s="268" t="str">
        <f t="shared" si="13"/>
        <v/>
      </c>
      <c r="Q28" s="152">
        <f t="shared" si="14"/>
        <v>0</v>
      </c>
      <c r="R28" s="268" t="str">
        <f t="shared" si="15"/>
        <v/>
      </c>
      <c r="S28" s="152">
        <f t="shared" si="16"/>
        <v>0</v>
      </c>
      <c r="T28" s="268" t="str">
        <f t="shared" si="17"/>
        <v/>
      </c>
      <c r="U28" s="152">
        <f t="shared" si="18"/>
        <v>0</v>
      </c>
      <c r="V28" s="268" t="str">
        <f t="shared" si="19"/>
        <v/>
      </c>
      <c r="W28" s="152">
        <f t="shared" si="20"/>
        <v>0</v>
      </c>
      <c r="X28" s="268" t="str">
        <f t="shared" si="21"/>
        <v/>
      </c>
      <c r="Y28" s="152">
        <f t="shared" si="22"/>
        <v>0</v>
      </c>
      <c r="Z28" s="269"/>
      <c r="AA28" s="268" t="str">
        <f t="shared" si="23"/>
        <v/>
      </c>
      <c r="AB28" s="152">
        <f t="shared" si="24"/>
        <v>0</v>
      </c>
      <c r="AC28" s="153"/>
    </row>
    <row r="29">
      <c r="A29" s="190"/>
      <c r="B29" s="161"/>
      <c r="C29" s="109"/>
      <c r="D29" s="268" t="str">
        <f t="shared" si="1"/>
        <v/>
      </c>
      <c r="E29" s="152">
        <f t="shared" si="2"/>
        <v>0</v>
      </c>
      <c r="F29" s="268" t="str">
        <f t="shared" si="3"/>
        <v/>
      </c>
      <c r="G29" s="152">
        <f t="shared" si="4"/>
        <v>0</v>
      </c>
      <c r="H29" s="268" t="str">
        <f t="shared" si="5"/>
        <v/>
      </c>
      <c r="I29" s="152">
        <f t="shared" si="6"/>
        <v>0</v>
      </c>
      <c r="J29" s="268" t="str">
        <f t="shared" si="7"/>
        <v/>
      </c>
      <c r="K29" s="152">
        <f t="shared" si="8"/>
        <v>0</v>
      </c>
      <c r="L29" s="268" t="str">
        <f t="shared" si="9"/>
        <v/>
      </c>
      <c r="M29" s="152">
        <f t="shared" si="10"/>
        <v>0</v>
      </c>
      <c r="N29" s="268" t="str">
        <f t="shared" si="11"/>
        <v/>
      </c>
      <c r="O29" s="152">
        <f t="shared" si="12"/>
        <v>0</v>
      </c>
      <c r="P29" s="268" t="str">
        <f t="shared" si="13"/>
        <v/>
      </c>
      <c r="Q29" s="152">
        <f t="shared" si="14"/>
        <v>0</v>
      </c>
      <c r="R29" s="268" t="str">
        <f t="shared" si="15"/>
        <v/>
      </c>
      <c r="S29" s="152">
        <f t="shared" si="16"/>
        <v>0</v>
      </c>
      <c r="T29" s="268" t="str">
        <f t="shared" si="17"/>
        <v/>
      </c>
      <c r="U29" s="152">
        <f t="shared" si="18"/>
        <v>0</v>
      </c>
      <c r="V29" s="268" t="str">
        <f t="shared" si="19"/>
        <v/>
      </c>
      <c r="W29" s="152">
        <f t="shared" si="20"/>
        <v>0</v>
      </c>
      <c r="X29" s="268" t="str">
        <f t="shared" si="21"/>
        <v/>
      </c>
      <c r="Y29" s="152">
        <f t="shared" si="22"/>
        <v>0</v>
      </c>
      <c r="Z29" s="269"/>
      <c r="AA29" s="268" t="str">
        <f t="shared" si="23"/>
        <v/>
      </c>
      <c r="AB29" s="152">
        <f t="shared" si="24"/>
        <v>0</v>
      </c>
      <c r="AC29" s="153"/>
    </row>
    <row r="30">
      <c r="A30" s="190"/>
      <c r="B30" s="161"/>
      <c r="C30" s="109"/>
      <c r="D30" s="268" t="str">
        <f t="shared" si="1"/>
        <v/>
      </c>
      <c r="E30" s="152">
        <f t="shared" si="2"/>
        <v>0</v>
      </c>
      <c r="F30" s="268" t="str">
        <f t="shared" si="3"/>
        <v/>
      </c>
      <c r="G30" s="152">
        <f t="shared" si="4"/>
        <v>0</v>
      </c>
      <c r="H30" s="268" t="str">
        <f t="shared" si="5"/>
        <v/>
      </c>
      <c r="I30" s="152">
        <f t="shared" si="6"/>
        <v>0</v>
      </c>
      <c r="J30" s="268" t="str">
        <f t="shared" si="7"/>
        <v/>
      </c>
      <c r="K30" s="152">
        <f t="shared" si="8"/>
        <v>0</v>
      </c>
      <c r="L30" s="268" t="str">
        <f t="shared" si="9"/>
        <v/>
      </c>
      <c r="M30" s="152">
        <f t="shared" si="10"/>
        <v>0</v>
      </c>
      <c r="N30" s="268" t="str">
        <f t="shared" si="11"/>
        <v/>
      </c>
      <c r="O30" s="152">
        <f t="shared" si="12"/>
        <v>0</v>
      </c>
      <c r="P30" s="268" t="str">
        <f t="shared" si="13"/>
        <v/>
      </c>
      <c r="Q30" s="152">
        <f t="shared" si="14"/>
        <v>0</v>
      </c>
      <c r="R30" s="268" t="str">
        <f t="shared" si="15"/>
        <v/>
      </c>
      <c r="S30" s="152">
        <f t="shared" si="16"/>
        <v>0</v>
      </c>
      <c r="T30" s="268" t="str">
        <f t="shared" si="17"/>
        <v/>
      </c>
      <c r="U30" s="152">
        <f t="shared" si="18"/>
        <v>0</v>
      </c>
      <c r="V30" s="268" t="str">
        <f t="shared" si="19"/>
        <v/>
      </c>
      <c r="W30" s="152">
        <f t="shared" si="20"/>
        <v>0</v>
      </c>
      <c r="X30" s="268" t="str">
        <f t="shared" si="21"/>
        <v/>
      </c>
      <c r="Y30" s="152">
        <f t="shared" si="22"/>
        <v>0</v>
      </c>
      <c r="Z30" s="269"/>
      <c r="AA30" s="268" t="str">
        <f t="shared" si="23"/>
        <v/>
      </c>
      <c r="AB30" s="152">
        <f t="shared" si="24"/>
        <v>0</v>
      </c>
      <c r="AC30" s="153"/>
    </row>
    <row r="31">
      <c r="A31" s="190"/>
      <c r="B31" s="161"/>
      <c r="C31" s="109"/>
      <c r="D31" s="268" t="str">
        <f t="shared" si="1"/>
        <v/>
      </c>
      <c r="E31" s="152">
        <f t="shared" si="2"/>
        <v>0</v>
      </c>
      <c r="F31" s="268" t="str">
        <f t="shared" si="3"/>
        <v/>
      </c>
      <c r="G31" s="152">
        <f t="shared" si="4"/>
        <v>0</v>
      </c>
      <c r="H31" s="268" t="str">
        <f t="shared" si="5"/>
        <v/>
      </c>
      <c r="I31" s="152">
        <f t="shared" si="6"/>
        <v>0</v>
      </c>
      <c r="J31" s="268" t="str">
        <f t="shared" si="7"/>
        <v/>
      </c>
      <c r="K31" s="152">
        <f t="shared" si="8"/>
        <v>0</v>
      </c>
      <c r="L31" s="268" t="str">
        <f t="shared" si="9"/>
        <v/>
      </c>
      <c r="M31" s="152">
        <f t="shared" si="10"/>
        <v>0</v>
      </c>
      <c r="N31" s="268" t="str">
        <f t="shared" si="11"/>
        <v/>
      </c>
      <c r="O31" s="152">
        <f t="shared" si="12"/>
        <v>0</v>
      </c>
      <c r="P31" s="268" t="str">
        <f t="shared" si="13"/>
        <v/>
      </c>
      <c r="Q31" s="152">
        <f t="shared" si="14"/>
        <v>0</v>
      </c>
      <c r="R31" s="268" t="str">
        <f t="shared" si="15"/>
        <v/>
      </c>
      <c r="S31" s="152">
        <f t="shared" si="16"/>
        <v>0</v>
      </c>
      <c r="T31" s="268" t="str">
        <f t="shared" si="17"/>
        <v/>
      </c>
      <c r="U31" s="152">
        <f t="shared" si="18"/>
        <v>0</v>
      </c>
      <c r="V31" s="268" t="str">
        <f t="shared" si="19"/>
        <v/>
      </c>
      <c r="W31" s="152">
        <f t="shared" si="20"/>
        <v>0</v>
      </c>
      <c r="X31" s="268" t="str">
        <f t="shared" si="21"/>
        <v/>
      </c>
      <c r="Y31" s="152">
        <f t="shared" si="22"/>
        <v>0</v>
      </c>
      <c r="Z31" s="269"/>
      <c r="AA31" s="268" t="str">
        <f t="shared" si="23"/>
        <v/>
      </c>
      <c r="AB31" s="152">
        <f t="shared" si="24"/>
        <v>0</v>
      </c>
      <c r="AC31" s="153"/>
    </row>
    <row r="32">
      <c r="A32" s="190"/>
      <c r="B32" s="161"/>
      <c r="C32" s="109"/>
      <c r="D32" s="268" t="str">
        <f t="shared" si="1"/>
        <v/>
      </c>
      <c r="E32" s="152">
        <f t="shared" si="2"/>
        <v>0</v>
      </c>
      <c r="F32" s="268" t="str">
        <f t="shared" si="3"/>
        <v/>
      </c>
      <c r="G32" s="152">
        <f t="shared" si="4"/>
        <v>0</v>
      </c>
      <c r="H32" s="268" t="str">
        <f t="shared" si="5"/>
        <v/>
      </c>
      <c r="I32" s="152">
        <f t="shared" si="6"/>
        <v>0</v>
      </c>
      <c r="J32" s="268" t="str">
        <f t="shared" si="7"/>
        <v/>
      </c>
      <c r="K32" s="152">
        <f t="shared" si="8"/>
        <v>0</v>
      </c>
      <c r="L32" s="268" t="str">
        <f t="shared" si="9"/>
        <v/>
      </c>
      <c r="M32" s="152">
        <f t="shared" si="10"/>
        <v>0</v>
      </c>
      <c r="N32" s="268" t="str">
        <f t="shared" si="11"/>
        <v/>
      </c>
      <c r="O32" s="152">
        <f t="shared" si="12"/>
        <v>0</v>
      </c>
      <c r="P32" s="268" t="str">
        <f t="shared" si="13"/>
        <v/>
      </c>
      <c r="Q32" s="152">
        <f t="shared" si="14"/>
        <v>0</v>
      </c>
      <c r="R32" s="268" t="str">
        <f t="shared" si="15"/>
        <v/>
      </c>
      <c r="S32" s="152">
        <f t="shared" si="16"/>
        <v>0</v>
      </c>
      <c r="T32" s="268" t="str">
        <f t="shared" si="17"/>
        <v/>
      </c>
      <c r="U32" s="152">
        <f t="shared" si="18"/>
        <v>0</v>
      </c>
      <c r="V32" s="268" t="str">
        <f t="shared" si="19"/>
        <v/>
      </c>
      <c r="W32" s="152">
        <f t="shared" si="20"/>
        <v>0</v>
      </c>
      <c r="X32" s="268" t="str">
        <f t="shared" si="21"/>
        <v/>
      </c>
      <c r="Y32" s="152">
        <f t="shared" si="22"/>
        <v>0</v>
      </c>
      <c r="Z32" s="269"/>
      <c r="AA32" s="268" t="str">
        <f t="shared" si="23"/>
        <v/>
      </c>
      <c r="AB32" s="152">
        <f t="shared" si="24"/>
        <v>0</v>
      </c>
      <c r="AC32" s="153"/>
    </row>
    <row r="33">
      <c r="A33" s="190"/>
      <c r="B33" s="161"/>
      <c r="C33" s="109"/>
      <c r="D33" s="268" t="str">
        <f t="shared" si="1"/>
        <v/>
      </c>
      <c r="E33" s="152">
        <f t="shared" si="2"/>
        <v>0</v>
      </c>
      <c r="F33" s="268" t="str">
        <f t="shared" si="3"/>
        <v/>
      </c>
      <c r="G33" s="152">
        <f t="shared" si="4"/>
        <v>0</v>
      </c>
      <c r="H33" s="268" t="str">
        <f t="shared" si="5"/>
        <v/>
      </c>
      <c r="I33" s="152">
        <f t="shared" si="6"/>
        <v>0</v>
      </c>
      <c r="J33" s="268" t="str">
        <f t="shared" si="7"/>
        <v/>
      </c>
      <c r="K33" s="152">
        <f t="shared" si="8"/>
        <v>0</v>
      </c>
      <c r="L33" s="268" t="str">
        <f t="shared" si="9"/>
        <v/>
      </c>
      <c r="M33" s="152">
        <f t="shared" si="10"/>
        <v>0</v>
      </c>
      <c r="N33" s="268" t="str">
        <f t="shared" si="11"/>
        <v/>
      </c>
      <c r="O33" s="152">
        <f t="shared" si="12"/>
        <v>0</v>
      </c>
      <c r="P33" s="268" t="str">
        <f t="shared" si="13"/>
        <v/>
      </c>
      <c r="Q33" s="152">
        <f t="shared" si="14"/>
        <v>0</v>
      </c>
      <c r="R33" s="268" t="str">
        <f t="shared" si="15"/>
        <v/>
      </c>
      <c r="S33" s="152">
        <f t="shared" si="16"/>
        <v>0</v>
      </c>
      <c r="T33" s="268" t="str">
        <f t="shared" si="17"/>
        <v/>
      </c>
      <c r="U33" s="152">
        <f t="shared" si="18"/>
        <v>0</v>
      </c>
      <c r="V33" s="268" t="str">
        <f t="shared" si="19"/>
        <v/>
      </c>
      <c r="W33" s="152">
        <f t="shared" si="20"/>
        <v>0</v>
      </c>
      <c r="X33" s="268" t="str">
        <f t="shared" si="21"/>
        <v/>
      </c>
      <c r="Y33" s="152">
        <f t="shared" si="22"/>
        <v>0</v>
      </c>
      <c r="Z33" s="269"/>
      <c r="AA33" s="268" t="str">
        <f t="shared" si="23"/>
        <v/>
      </c>
      <c r="AB33" s="152">
        <f t="shared" si="24"/>
        <v>0</v>
      </c>
      <c r="AC33" s="153"/>
    </row>
    <row r="34">
      <c r="A34" s="190"/>
      <c r="B34" s="161"/>
      <c r="C34" s="109"/>
      <c r="D34" s="268" t="str">
        <f t="shared" si="1"/>
        <v/>
      </c>
      <c r="E34" s="152">
        <f t="shared" si="2"/>
        <v>0</v>
      </c>
      <c r="F34" s="268" t="str">
        <f t="shared" si="3"/>
        <v/>
      </c>
      <c r="G34" s="152">
        <f t="shared" si="4"/>
        <v>0</v>
      </c>
      <c r="H34" s="268" t="str">
        <f t="shared" si="5"/>
        <v/>
      </c>
      <c r="I34" s="152">
        <f t="shared" si="6"/>
        <v>0</v>
      </c>
      <c r="J34" s="268" t="str">
        <f t="shared" si="7"/>
        <v/>
      </c>
      <c r="K34" s="152">
        <f t="shared" si="8"/>
        <v>0</v>
      </c>
      <c r="L34" s="268" t="str">
        <f t="shared" si="9"/>
        <v/>
      </c>
      <c r="M34" s="152">
        <f t="shared" si="10"/>
        <v>0</v>
      </c>
      <c r="N34" s="268" t="str">
        <f t="shared" si="11"/>
        <v/>
      </c>
      <c r="O34" s="152">
        <f t="shared" si="12"/>
        <v>0</v>
      </c>
      <c r="P34" s="268" t="str">
        <f t="shared" si="13"/>
        <v/>
      </c>
      <c r="Q34" s="152">
        <f t="shared" si="14"/>
        <v>0</v>
      </c>
      <c r="R34" s="268" t="str">
        <f t="shared" si="15"/>
        <v/>
      </c>
      <c r="S34" s="152">
        <f t="shared" si="16"/>
        <v>0</v>
      </c>
      <c r="T34" s="268" t="str">
        <f t="shared" si="17"/>
        <v/>
      </c>
      <c r="U34" s="152">
        <f t="shared" si="18"/>
        <v>0</v>
      </c>
      <c r="V34" s="268" t="str">
        <f t="shared" si="19"/>
        <v/>
      </c>
      <c r="W34" s="152">
        <f t="shared" si="20"/>
        <v>0</v>
      </c>
      <c r="X34" s="268" t="str">
        <f t="shared" si="21"/>
        <v/>
      </c>
      <c r="Y34" s="152">
        <f t="shared" si="22"/>
        <v>0</v>
      </c>
      <c r="Z34" s="269"/>
      <c r="AA34" s="268" t="str">
        <f t="shared" si="23"/>
        <v/>
      </c>
      <c r="AB34" s="152">
        <f t="shared" si="24"/>
        <v>0</v>
      </c>
      <c r="AC34" s="153"/>
    </row>
    <row r="35">
      <c r="A35" s="190"/>
      <c r="B35" s="161"/>
      <c r="C35" s="109"/>
      <c r="D35" s="268" t="str">
        <f t="shared" si="1"/>
        <v/>
      </c>
      <c r="E35" s="152">
        <f t="shared" si="2"/>
        <v>0</v>
      </c>
      <c r="F35" s="268" t="str">
        <f t="shared" si="3"/>
        <v/>
      </c>
      <c r="G35" s="152">
        <f t="shared" si="4"/>
        <v>0</v>
      </c>
      <c r="H35" s="268" t="str">
        <f t="shared" si="5"/>
        <v/>
      </c>
      <c r="I35" s="152">
        <f t="shared" si="6"/>
        <v>0</v>
      </c>
      <c r="J35" s="268" t="str">
        <f t="shared" si="7"/>
        <v/>
      </c>
      <c r="K35" s="152">
        <f t="shared" si="8"/>
        <v>0</v>
      </c>
      <c r="L35" s="268" t="str">
        <f t="shared" si="9"/>
        <v/>
      </c>
      <c r="M35" s="152">
        <f t="shared" si="10"/>
        <v>0</v>
      </c>
      <c r="N35" s="268" t="str">
        <f t="shared" si="11"/>
        <v/>
      </c>
      <c r="O35" s="152">
        <f t="shared" si="12"/>
        <v>0</v>
      </c>
      <c r="P35" s="268" t="str">
        <f t="shared" si="13"/>
        <v/>
      </c>
      <c r="Q35" s="152">
        <f t="shared" si="14"/>
        <v>0</v>
      </c>
      <c r="R35" s="268" t="str">
        <f t="shared" si="15"/>
        <v/>
      </c>
      <c r="S35" s="152">
        <f t="shared" si="16"/>
        <v>0</v>
      </c>
      <c r="T35" s="268" t="str">
        <f t="shared" si="17"/>
        <v/>
      </c>
      <c r="U35" s="152">
        <f t="shared" si="18"/>
        <v>0</v>
      </c>
      <c r="V35" s="268" t="str">
        <f t="shared" si="19"/>
        <v/>
      </c>
      <c r="W35" s="152">
        <f t="shared" si="20"/>
        <v>0</v>
      </c>
      <c r="X35" s="268" t="str">
        <f t="shared" si="21"/>
        <v/>
      </c>
      <c r="Y35" s="152">
        <f t="shared" si="22"/>
        <v>0</v>
      </c>
      <c r="Z35" s="269"/>
      <c r="AA35" s="268" t="str">
        <f t="shared" si="23"/>
        <v/>
      </c>
      <c r="AB35" s="152">
        <f t="shared" si="24"/>
        <v>0</v>
      </c>
      <c r="AC35" s="153"/>
    </row>
    <row r="36">
      <c r="A36" s="190"/>
      <c r="B36" s="161"/>
      <c r="C36" s="109"/>
      <c r="D36" s="268" t="str">
        <f t="shared" si="1"/>
        <v/>
      </c>
      <c r="E36" s="152">
        <f t="shared" si="2"/>
        <v>0</v>
      </c>
      <c r="F36" s="268" t="str">
        <f t="shared" si="3"/>
        <v/>
      </c>
      <c r="G36" s="152">
        <f t="shared" si="4"/>
        <v>0</v>
      </c>
      <c r="H36" s="268" t="str">
        <f t="shared" si="5"/>
        <v/>
      </c>
      <c r="I36" s="152">
        <f t="shared" si="6"/>
        <v>0</v>
      </c>
      <c r="J36" s="268" t="str">
        <f t="shared" si="7"/>
        <v/>
      </c>
      <c r="K36" s="152">
        <f t="shared" si="8"/>
        <v>0</v>
      </c>
      <c r="L36" s="268" t="str">
        <f t="shared" si="9"/>
        <v/>
      </c>
      <c r="M36" s="152">
        <f t="shared" si="10"/>
        <v>0</v>
      </c>
      <c r="N36" s="268" t="str">
        <f t="shared" si="11"/>
        <v/>
      </c>
      <c r="O36" s="152">
        <f t="shared" si="12"/>
        <v>0</v>
      </c>
      <c r="P36" s="268" t="str">
        <f t="shared" si="13"/>
        <v/>
      </c>
      <c r="Q36" s="152">
        <f t="shared" si="14"/>
        <v>0</v>
      </c>
      <c r="R36" s="268" t="str">
        <f t="shared" si="15"/>
        <v/>
      </c>
      <c r="S36" s="152">
        <f t="shared" si="16"/>
        <v>0</v>
      </c>
      <c r="T36" s="268" t="str">
        <f t="shared" si="17"/>
        <v/>
      </c>
      <c r="U36" s="152">
        <f t="shared" si="18"/>
        <v>0</v>
      </c>
      <c r="V36" s="268" t="str">
        <f t="shared" si="19"/>
        <v/>
      </c>
      <c r="W36" s="152">
        <f t="shared" si="20"/>
        <v>0</v>
      </c>
      <c r="X36" s="268" t="str">
        <f t="shared" si="21"/>
        <v/>
      </c>
      <c r="Y36" s="152">
        <f t="shared" si="22"/>
        <v>0</v>
      </c>
      <c r="Z36" s="269"/>
      <c r="AA36" s="268" t="str">
        <f t="shared" si="23"/>
        <v/>
      </c>
      <c r="AB36" s="152">
        <f t="shared" si="24"/>
        <v>0</v>
      </c>
      <c r="AC36" s="153"/>
    </row>
    <row r="37">
      <c r="A37" s="190"/>
      <c r="B37" s="161"/>
      <c r="C37" s="109"/>
      <c r="D37" s="268" t="str">
        <f t="shared" si="1"/>
        <v/>
      </c>
      <c r="E37" s="152">
        <f t="shared" si="2"/>
        <v>0</v>
      </c>
      <c r="F37" s="268" t="str">
        <f t="shared" si="3"/>
        <v/>
      </c>
      <c r="G37" s="152">
        <f t="shared" si="4"/>
        <v>0</v>
      </c>
      <c r="H37" s="268" t="str">
        <f t="shared" si="5"/>
        <v/>
      </c>
      <c r="I37" s="152">
        <f t="shared" si="6"/>
        <v>0</v>
      </c>
      <c r="J37" s="268" t="str">
        <f t="shared" si="7"/>
        <v/>
      </c>
      <c r="K37" s="152">
        <f t="shared" si="8"/>
        <v>0</v>
      </c>
      <c r="L37" s="268" t="str">
        <f t="shared" si="9"/>
        <v/>
      </c>
      <c r="M37" s="152">
        <f t="shared" si="10"/>
        <v>0</v>
      </c>
      <c r="N37" s="268" t="str">
        <f t="shared" si="11"/>
        <v/>
      </c>
      <c r="O37" s="152">
        <f t="shared" si="12"/>
        <v>0</v>
      </c>
      <c r="P37" s="268" t="str">
        <f t="shared" si="13"/>
        <v/>
      </c>
      <c r="Q37" s="152">
        <f t="shared" si="14"/>
        <v>0</v>
      </c>
      <c r="R37" s="268" t="str">
        <f t="shared" si="15"/>
        <v/>
      </c>
      <c r="S37" s="152">
        <f t="shared" si="16"/>
        <v>0</v>
      </c>
      <c r="T37" s="268" t="str">
        <f t="shared" si="17"/>
        <v/>
      </c>
      <c r="U37" s="152">
        <f t="shared" si="18"/>
        <v>0</v>
      </c>
      <c r="V37" s="268" t="str">
        <f t="shared" si="19"/>
        <v/>
      </c>
      <c r="W37" s="152">
        <f t="shared" si="20"/>
        <v>0</v>
      </c>
      <c r="X37" s="268" t="str">
        <f t="shared" si="21"/>
        <v/>
      </c>
      <c r="Y37" s="152">
        <f t="shared" si="22"/>
        <v>0</v>
      </c>
      <c r="Z37" s="269"/>
      <c r="AA37" s="268" t="str">
        <f t="shared" si="23"/>
        <v/>
      </c>
      <c r="AB37" s="152">
        <f t="shared" si="24"/>
        <v>0</v>
      </c>
      <c r="AC37" s="153"/>
    </row>
    <row r="38">
      <c r="A38" s="190"/>
      <c r="B38" s="161"/>
      <c r="C38" s="109"/>
      <c r="D38" s="268" t="str">
        <f t="shared" si="1"/>
        <v/>
      </c>
      <c r="E38" s="152">
        <f t="shared" si="2"/>
        <v>0</v>
      </c>
      <c r="F38" s="268" t="str">
        <f t="shared" si="3"/>
        <v/>
      </c>
      <c r="G38" s="152">
        <f t="shared" si="4"/>
        <v>0</v>
      </c>
      <c r="H38" s="268" t="str">
        <f t="shared" si="5"/>
        <v/>
      </c>
      <c r="I38" s="152">
        <f t="shared" si="6"/>
        <v>0</v>
      </c>
      <c r="J38" s="268" t="str">
        <f t="shared" si="7"/>
        <v/>
      </c>
      <c r="K38" s="152">
        <f t="shared" si="8"/>
        <v>0</v>
      </c>
      <c r="L38" s="268" t="str">
        <f t="shared" si="9"/>
        <v/>
      </c>
      <c r="M38" s="152">
        <f t="shared" si="10"/>
        <v>0</v>
      </c>
      <c r="N38" s="268" t="str">
        <f t="shared" si="11"/>
        <v/>
      </c>
      <c r="O38" s="152">
        <f t="shared" si="12"/>
        <v>0</v>
      </c>
      <c r="P38" s="268" t="str">
        <f t="shared" si="13"/>
        <v/>
      </c>
      <c r="Q38" s="152">
        <f t="shared" si="14"/>
        <v>0</v>
      </c>
      <c r="R38" s="268" t="str">
        <f t="shared" si="15"/>
        <v/>
      </c>
      <c r="S38" s="152">
        <f t="shared" si="16"/>
        <v>0</v>
      </c>
      <c r="T38" s="268" t="str">
        <f t="shared" si="17"/>
        <v/>
      </c>
      <c r="U38" s="152">
        <f t="shared" si="18"/>
        <v>0</v>
      </c>
      <c r="V38" s="268" t="str">
        <f t="shared" si="19"/>
        <v/>
      </c>
      <c r="W38" s="152">
        <f t="shared" si="20"/>
        <v>0</v>
      </c>
      <c r="X38" s="268" t="str">
        <f t="shared" si="21"/>
        <v/>
      </c>
      <c r="Y38" s="152">
        <f t="shared" si="22"/>
        <v>0</v>
      </c>
      <c r="Z38" s="269"/>
      <c r="AA38" s="268" t="str">
        <f t="shared" si="23"/>
        <v/>
      </c>
      <c r="AB38" s="152">
        <f t="shared" si="24"/>
        <v>0</v>
      </c>
      <c r="AC38" s="153"/>
    </row>
    <row r="39">
      <c r="A39" s="190"/>
      <c r="B39" s="161"/>
      <c r="C39" s="109"/>
      <c r="D39" s="268" t="str">
        <f t="shared" si="1"/>
        <v/>
      </c>
      <c r="E39" s="152">
        <f t="shared" si="2"/>
        <v>0</v>
      </c>
      <c r="F39" s="268" t="str">
        <f t="shared" si="3"/>
        <v/>
      </c>
      <c r="G39" s="152">
        <f t="shared" si="4"/>
        <v>0</v>
      </c>
      <c r="H39" s="268" t="str">
        <f t="shared" si="5"/>
        <v/>
      </c>
      <c r="I39" s="152">
        <f t="shared" si="6"/>
        <v>0</v>
      </c>
      <c r="J39" s="268" t="str">
        <f t="shared" si="7"/>
        <v/>
      </c>
      <c r="K39" s="152">
        <f t="shared" si="8"/>
        <v>0</v>
      </c>
      <c r="L39" s="268" t="str">
        <f t="shared" si="9"/>
        <v/>
      </c>
      <c r="M39" s="152">
        <f t="shared" si="10"/>
        <v>0</v>
      </c>
      <c r="N39" s="268" t="str">
        <f t="shared" si="11"/>
        <v/>
      </c>
      <c r="O39" s="152">
        <f t="shared" si="12"/>
        <v>0</v>
      </c>
      <c r="P39" s="268" t="str">
        <f t="shared" si="13"/>
        <v/>
      </c>
      <c r="Q39" s="152">
        <f t="shared" si="14"/>
        <v>0</v>
      </c>
      <c r="R39" s="268" t="str">
        <f t="shared" si="15"/>
        <v/>
      </c>
      <c r="S39" s="152">
        <f t="shared" si="16"/>
        <v>0</v>
      </c>
      <c r="T39" s="268" t="str">
        <f t="shared" si="17"/>
        <v/>
      </c>
      <c r="U39" s="152">
        <f t="shared" si="18"/>
        <v>0</v>
      </c>
      <c r="V39" s="268" t="str">
        <f t="shared" si="19"/>
        <v/>
      </c>
      <c r="W39" s="152">
        <f t="shared" si="20"/>
        <v>0</v>
      </c>
      <c r="X39" s="268" t="str">
        <f t="shared" si="21"/>
        <v/>
      </c>
      <c r="Y39" s="152">
        <f t="shared" si="22"/>
        <v>0</v>
      </c>
      <c r="Z39" s="269"/>
      <c r="AA39" s="268" t="str">
        <f t="shared" si="23"/>
        <v/>
      </c>
      <c r="AB39" s="152">
        <f t="shared" si="24"/>
        <v>0</v>
      </c>
      <c r="AC39" s="153"/>
    </row>
    <row r="40">
      <c r="A40" s="190"/>
      <c r="B40" s="161"/>
      <c r="C40" s="109"/>
      <c r="D40" s="268" t="str">
        <f t="shared" si="1"/>
        <v/>
      </c>
      <c r="E40" s="152">
        <f t="shared" si="2"/>
        <v>0</v>
      </c>
      <c r="F40" s="268" t="str">
        <f t="shared" si="3"/>
        <v/>
      </c>
      <c r="G40" s="152">
        <f t="shared" si="4"/>
        <v>0</v>
      </c>
      <c r="H40" s="268" t="str">
        <f t="shared" si="5"/>
        <v/>
      </c>
      <c r="I40" s="152">
        <f t="shared" si="6"/>
        <v>0</v>
      </c>
      <c r="J40" s="268" t="str">
        <f t="shared" si="7"/>
        <v/>
      </c>
      <c r="K40" s="152">
        <f t="shared" si="8"/>
        <v>0</v>
      </c>
      <c r="L40" s="268" t="str">
        <f t="shared" si="9"/>
        <v/>
      </c>
      <c r="M40" s="152">
        <f t="shared" si="10"/>
        <v>0</v>
      </c>
      <c r="N40" s="268" t="str">
        <f t="shared" si="11"/>
        <v/>
      </c>
      <c r="O40" s="152">
        <f t="shared" si="12"/>
        <v>0</v>
      </c>
      <c r="P40" s="268" t="str">
        <f t="shared" si="13"/>
        <v/>
      </c>
      <c r="Q40" s="152">
        <f t="shared" si="14"/>
        <v>0</v>
      </c>
      <c r="R40" s="268" t="str">
        <f t="shared" si="15"/>
        <v/>
      </c>
      <c r="S40" s="152">
        <f t="shared" si="16"/>
        <v>0</v>
      </c>
      <c r="T40" s="268" t="str">
        <f t="shared" si="17"/>
        <v/>
      </c>
      <c r="U40" s="152">
        <f t="shared" si="18"/>
        <v>0</v>
      </c>
      <c r="V40" s="268" t="str">
        <f t="shared" si="19"/>
        <v/>
      </c>
      <c r="W40" s="152">
        <f t="shared" si="20"/>
        <v>0</v>
      </c>
      <c r="X40" s="268" t="str">
        <f t="shared" si="21"/>
        <v/>
      </c>
      <c r="Y40" s="152">
        <f t="shared" si="22"/>
        <v>0</v>
      </c>
      <c r="Z40" s="269"/>
      <c r="AA40" s="268" t="str">
        <f t="shared" si="23"/>
        <v/>
      </c>
      <c r="AB40" s="152">
        <f t="shared" si="24"/>
        <v>0</v>
      </c>
      <c r="AC40" s="153"/>
    </row>
    <row r="41">
      <c r="A41" s="190"/>
      <c r="B41" s="161"/>
      <c r="C41" s="109"/>
      <c r="D41" s="268" t="str">
        <f t="shared" si="1"/>
        <v/>
      </c>
      <c r="E41" s="152">
        <f t="shared" si="2"/>
        <v>0</v>
      </c>
      <c r="F41" s="268" t="str">
        <f t="shared" si="3"/>
        <v/>
      </c>
      <c r="G41" s="152">
        <f t="shared" si="4"/>
        <v>0</v>
      </c>
      <c r="H41" s="268" t="str">
        <f t="shared" si="5"/>
        <v/>
      </c>
      <c r="I41" s="152">
        <f t="shared" si="6"/>
        <v>0</v>
      </c>
      <c r="J41" s="268" t="str">
        <f t="shared" si="7"/>
        <v/>
      </c>
      <c r="K41" s="152">
        <f t="shared" si="8"/>
        <v>0</v>
      </c>
      <c r="L41" s="268" t="str">
        <f t="shared" si="9"/>
        <v/>
      </c>
      <c r="M41" s="152">
        <f t="shared" si="10"/>
        <v>0</v>
      </c>
      <c r="N41" s="268" t="str">
        <f t="shared" si="11"/>
        <v/>
      </c>
      <c r="O41" s="152">
        <f t="shared" si="12"/>
        <v>0</v>
      </c>
      <c r="P41" s="268" t="str">
        <f t="shared" si="13"/>
        <v/>
      </c>
      <c r="Q41" s="152">
        <f t="shared" si="14"/>
        <v>0</v>
      </c>
      <c r="R41" s="268" t="str">
        <f t="shared" si="15"/>
        <v/>
      </c>
      <c r="S41" s="152">
        <f t="shared" si="16"/>
        <v>0</v>
      </c>
      <c r="T41" s="268" t="str">
        <f t="shared" si="17"/>
        <v/>
      </c>
      <c r="U41" s="152">
        <f t="shared" si="18"/>
        <v>0</v>
      </c>
      <c r="V41" s="268" t="str">
        <f t="shared" si="19"/>
        <v/>
      </c>
      <c r="W41" s="152">
        <f t="shared" si="20"/>
        <v>0</v>
      </c>
      <c r="X41" s="268" t="str">
        <f t="shared" si="21"/>
        <v/>
      </c>
      <c r="Y41" s="152">
        <f t="shared" si="22"/>
        <v>0</v>
      </c>
      <c r="Z41" s="269"/>
      <c r="AA41" s="268" t="str">
        <f t="shared" si="23"/>
        <v/>
      </c>
      <c r="AB41" s="152">
        <f t="shared" si="24"/>
        <v>0</v>
      </c>
      <c r="AC41" s="153"/>
    </row>
    <row r="42">
      <c r="A42" s="190"/>
      <c r="B42" s="161"/>
      <c r="C42" s="109"/>
      <c r="D42" s="268" t="str">
        <f t="shared" si="1"/>
        <v/>
      </c>
      <c r="E42" s="152">
        <f t="shared" si="2"/>
        <v>0</v>
      </c>
      <c r="F42" s="268" t="str">
        <f t="shared" si="3"/>
        <v/>
      </c>
      <c r="G42" s="152">
        <f t="shared" si="4"/>
        <v>0</v>
      </c>
      <c r="H42" s="268" t="str">
        <f t="shared" si="5"/>
        <v/>
      </c>
      <c r="I42" s="152">
        <f t="shared" si="6"/>
        <v>0</v>
      </c>
      <c r="J42" s="268" t="str">
        <f t="shared" si="7"/>
        <v/>
      </c>
      <c r="K42" s="152">
        <f t="shared" si="8"/>
        <v>0</v>
      </c>
      <c r="L42" s="268" t="str">
        <f t="shared" si="9"/>
        <v/>
      </c>
      <c r="M42" s="152">
        <f t="shared" si="10"/>
        <v>0</v>
      </c>
      <c r="N42" s="268" t="str">
        <f t="shared" si="11"/>
        <v/>
      </c>
      <c r="O42" s="152">
        <f t="shared" si="12"/>
        <v>0</v>
      </c>
      <c r="P42" s="268" t="str">
        <f t="shared" si="13"/>
        <v/>
      </c>
      <c r="Q42" s="152">
        <f t="shared" si="14"/>
        <v>0</v>
      </c>
      <c r="R42" s="268" t="str">
        <f t="shared" si="15"/>
        <v/>
      </c>
      <c r="S42" s="152">
        <f t="shared" si="16"/>
        <v>0</v>
      </c>
      <c r="T42" s="268" t="str">
        <f t="shared" si="17"/>
        <v/>
      </c>
      <c r="U42" s="152">
        <f t="shared" si="18"/>
        <v>0</v>
      </c>
      <c r="V42" s="268" t="str">
        <f t="shared" si="19"/>
        <v/>
      </c>
      <c r="W42" s="152">
        <f t="shared" si="20"/>
        <v>0</v>
      </c>
      <c r="X42" s="268" t="str">
        <f t="shared" si="21"/>
        <v/>
      </c>
      <c r="Y42" s="152">
        <f t="shared" si="22"/>
        <v>0</v>
      </c>
      <c r="Z42" s="269"/>
      <c r="AA42" s="268" t="str">
        <f t="shared" si="23"/>
        <v/>
      </c>
      <c r="AB42" s="152">
        <f t="shared" si="24"/>
        <v>0</v>
      </c>
      <c r="AC42" s="153"/>
    </row>
    <row r="43">
      <c r="A43" s="190"/>
      <c r="B43" s="161"/>
      <c r="C43" s="109"/>
      <c r="D43" s="268" t="str">
        <f t="shared" si="1"/>
        <v/>
      </c>
      <c r="E43" s="152">
        <f t="shared" si="2"/>
        <v>0</v>
      </c>
      <c r="F43" s="268" t="str">
        <f t="shared" si="3"/>
        <v/>
      </c>
      <c r="G43" s="152">
        <f t="shared" si="4"/>
        <v>0</v>
      </c>
      <c r="H43" s="268" t="str">
        <f t="shared" si="5"/>
        <v/>
      </c>
      <c r="I43" s="152">
        <f t="shared" si="6"/>
        <v>0</v>
      </c>
      <c r="J43" s="268" t="str">
        <f t="shared" si="7"/>
        <v/>
      </c>
      <c r="K43" s="152">
        <f t="shared" si="8"/>
        <v>0</v>
      </c>
      <c r="L43" s="268" t="str">
        <f t="shared" si="9"/>
        <v/>
      </c>
      <c r="M43" s="152">
        <f t="shared" si="10"/>
        <v>0</v>
      </c>
      <c r="N43" s="268" t="str">
        <f t="shared" si="11"/>
        <v/>
      </c>
      <c r="O43" s="152">
        <f t="shared" si="12"/>
        <v>0</v>
      </c>
      <c r="P43" s="268" t="str">
        <f t="shared" si="13"/>
        <v/>
      </c>
      <c r="Q43" s="152">
        <f t="shared" si="14"/>
        <v>0</v>
      </c>
      <c r="R43" s="268" t="str">
        <f t="shared" si="15"/>
        <v/>
      </c>
      <c r="S43" s="152">
        <f t="shared" si="16"/>
        <v>0</v>
      </c>
      <c r="T43" s="268" t="str">
        <f t="shared" si="17"/>
        <v/>
      </c>
      <c r="U43" s="152">
        <f t="shared" si="18"/>
        <v>0</v>
      </c>
      <c r="V43" s="268" t="str">
        <f t="shared" si="19"/>
        <v/>
      </c>
      <c r="W43" s="152">
        <f t="shared" si="20"/>
        <v>0</v>
      </c>
      <c r="X43" s="268" t="str">
        <f t="shared" si="21"/>
        <v/>
      </c>
      <c r="Y43" s="152">
        <f t="shared" si="22"/>
        <v>0</v>
      </c>
      <c r="Z43" s="269"/>
      <c r="AA43" s="268" t="str">
        <f t="shared" si="23"/>
        <v/>
      </c>
      <c r="AB43" s="152">
        <f t="shared" si="24"/>
        <v>0</v>
      </c>
      <c r="AC43" s="153"/>
    </row>
    <row r="44">
      <c r="A44" s="190"/>
      <c r="B44" s="161"/>
      <c r="C44" s="109"/>
      <c r="D44" s="268" t="str">
        <f t="shared" si="1"/>
        <v/>
      </c>
      <c r="E44" s="152">
        <f t="shared" si="2"/>
        <v>0</v>
      </c>
      <c r="F44" s="268" t="str">
        <f t="shared" si="3"/>
        <v/>
      </c>
      <c r="G44" s="152">
        <f t="shared" si="4"/>
        <v>0</v>
      </c>
      <c r="H44" s="268" t="str">
        <f t="shared" si="5"/>
        <v/>
      </c>
      <c r="I44" s="152">
        <f t="shared" si="6"/>
        <v>0</v>
      </c>
      <c r="J44" s="268" t="str">
        <f t="shared" si="7"/>
        <v/>
      </c>
      <c r="K44" s="152">
        <f t="shared" si="8"/>
        <v>0</v>
      </c>
      <c r="L44" s="268" t="str">
        <f t="shared" si="9"/>
        <v/>
      </c>
      <c r="M44" s="152">
        <f t="shared" si="10"/>
        <v>0</v>
      </c>
      <c r="N44" s="268" t="str">
        <f t="shared" si="11"/>
        <v/>
      </c>
      <c r="O44" s="152">
        <f t="shared" si="12"/>
        <v>0</v>
      </c>
      <c r="P44" s="268" t="str">
        <f t="shared" si="13"/>
        <v/>
      </c>
      <c r="Q44" s="152">
        <f t="shared" si="14"/>
        <v>0</v>
      </c>
      <c r="R44" s="268" t="str">
        <f t="shared" si="15"/>
        <v/>
      </c>
      <c r="S44" s="152">
        <f t="shared" si="16"/>
        <v>0</v>
      </c>
      <c r="T44" s="268" t="str">
        <f t="shared" si="17"/>
        <v/>
      </c>
      <c r="U44" s="152">
        <f t="shared" si="18"/>
        <v>0</v>
      </c>
      <c r="V44" s="268" t="str">
        <f t="shared" si="19"/>
        <v/>
      </c>
      <c r="W44" s="152">
        <f t="shared" si="20"/>
        <v>0</v>
      </c>
      <c r="X44" s="268" t="str">
        <f t="shared" si="21"/>
        <v/>
      </c>
      <c r="Y44" s="152">
        <f t="shared" si="22"/>
        <v>0</v>
      </c>
      <c r="Z44" s="269"/>
      <c r="AA44" s="268" t="str">
        <f t="shared" si="23"/>
        <v/>
      </c>
      <c r="AB44" s="152">
        <f t="shared" si="24"/>
        <v>0</v>
      </c>
      <c r="AC44" s="153"/>
    </row>
    <row r="45" hidden="1">
      <c r="A45" s="168" t="s">
        <v>103</v>
      </c>
      <c r="B45" s="169">
        <v>0.0</v>
      </c>
      <c r="C45" s="270"/>
      <c r="D45" s="152" t="str">
        <f>SWITCH(#REF!,"one time fee", $B45, "per person", sum($B45*#REF!), "per night", $B45*Summary!$C$23, "per person per night", Summary!$C$23*$B45*#REF!, "per day", $B45*Summary!$C$24, "-", 0)</f>
        <v>#REF!</v>
      </c>
      <c r="E45" s="152"/>
      <c r="F45" s="152" t="str">
        <f>SWITCH(#REF!,"one time fee", $B45, "per person", sum($B45*#REF!), "per night", $B45*Summary!$C$23, "per person per night", Summary!$C$23*$B45*#REF!, "per day", $B45*Summary!$C$24, "-", 0)</f>
        <v>#REF!</v>
      </c>
      <c r="G45" s="152"/>
      <c r="H45" s="152" t="str">
        <f>SWITCH(#REF!,"one time fee", $B45, "per person", sum($B45*#REF!), "per night", $B45*Summary!$C$23, "per person per night", Summary!$C$23*$B45*#REF!, "per day", $B45*Summary!$C$24, "-", 0)</f>
        <v>#REF!</v>
      </c>
      <c r="I45" s="152"/>
      <c r="J45" s="152" t="str">
        <f>SWITCH(#REF!,"one time fee", $B45, "per person", sum($B45*#REF!), "per night", $B45*Summary!$C$23, "per person per night", Summary!$C$23*$B45*#REF!, "per day", $B45*Summary!$C$24, "-", 0)</f>
        <v>#REF!</v>
      </c>
      <c r="K45" s="152"/>
      <c r="L45" s="152" t="str">
        <f>SWITCH(#REF!,"one time fee", $B45, "per person", sum($B45*#REF!), "per night", $B45*Summary!$C$23, "per person per night", Summary!$C$23*$B45*#REF!, "per day", $B45*Summary!$C$24, "-", 0)</f>
        <v>#REF!</v>
      </c>
      <c r="M45" s="152"/>
      <c r="N45" s="152" t="str">
        <f>SWITCH(#REF!,"one time fee", $B45, "per person", sum($B45*#REF!), "per night", $B45*Summary!$C$23, "per person per night", Summary!$C$23*$B45*#REF!, "per day", $B45*Summary!$C$24, "-", 0)</f>
        <v>#REF!</v>
      </c>
      <c r="O45" s="152"/>
      <c r="P45" s="152" t="str">
        <f>SWITCH(#REF!,"one time fee", $B45, "per person", sum($B45*#REF!), "per night", $B45*Summary!$C$23, "per person per night", Summary!$C$23*$B45*#REF!, "per day", $B45*Summary!$C$24, "-", 0)</f>
        <v>#REF!</v>
      </c>
      <c r="Q45" s="152"/>
      <c r="R45" s="152" t="str">
        <f>SWITCH(#REF!,"one time fee", $B45, "per person", sum($B45*#REF!), "per night", $B45*Summary!$C$23, "per person per night", Summary!$C$23*$B45*#REF!, "per day", $B45*Summary!$C$24, "-", 0)</f>
        <v>#REF!</v>
      </c>
      <c r="S45" s="152"/>
      <c r="T45" s="152" t="str">
        <f>SWITCH(#REF!,"one time fee", $B45, "per person", sum($B45*#REF!), "per night", $B45*Summary!$C$23, "per person per night", Summary!$C$23*$B45*#REF!, "per day", $B45*Summary!$C$24, "-", 0)</f>
        <v>#REF!</v>
      </c>
      <c r="U45" s="152"/>
      <c r="V45" s="152" t="str">
        <f>SWITCH(#REF!,"one time fee", $B45, "per person", sum($B45*#REF!), "per night", $B45*Summary!$C$23, "per person per night", Summary!$C$23*$B45*#REF!, "per day", $B45*Summary!$C$24, "-", 0)</f>
        <v>#REF!</v>
      </c>
      <c r="W45" s="152"/>
      <c r="X45" s="152" t="str">
        <f>SWITCH(#REF!,"one time fee", $B45, "per person", sum($B45*#REF!), "per night", $B45*Summary!$C$23, "per person per night", Summary!$C$23*$B45*#REF!, "per day", $B45*Summary!$C$24, "-", 0)</f>
        <v>#REF!</v>
      </c>
      <c r="Y45" s="152"/>
      <c r="Z45" s="64"/>
      <c r="AA45" s="152" t="str">
        <f>SWITCH(#REF!,"one time fee", $B45, "per person", sum($B45*#REF!), "per night", $B45*Summary!$C$23, "per person per night", Summary!$C$23*$B45*#REF!, "per day", $B45*Summary!$C$24, "-", 0)</f>
        <v>#REF!</v>
      </c>
      <c r="AB45" s="152"/>
      <c r="AC45" s="172"/>
    </row>
    <row r="46" hidden="1">
      <c r="A46" s="168" t="s">
        <v>104</v>
      </c>
      <c r="B46" s="169">
        <v>0.0</v>
      </c>
      <c r="C46" s="270"/>
      <c r="D46" s="152" t="str">
        <f>SWITCH(#REF!,"one time fee", $B46, "per person", sum($B46*#REF!), "per night", $B46*Summary!$C$23, "per person per night", Summary!$C$23*$B46*#REF!, "per day", $B46*Summary!$C$24, "-", 0)</f>
        <v>#REF!</v>
      </c>
      <c r="E46" s="152"/>
      <c r="F46" s="152" t="str">
        <f>SWITCH(#REF!,"one time fee", $B46, "per person", sum($B46*#REF!), "per night", $B46*Summary!$C$23, "per person per night", Summary!$C$23*$B46*#REF!, "per day", $B46*Summary!$C$24, "-", 0)</f>
        <v>#REF!</v>
      </c>
      <c r="G46" s="152"/>
      <c r="H46" s="152" t="str">
        <f>SWITCH(#REF!,"one time fee", $B46, "per person", sum($B46*#REF!), "per night", $B46*Summary!$C$23, "per person per night", Summary!$C$23*$B46*#REF!, "per day", $B46*Summary!$C$24, "-", 0)</f>
        <v>#REF!</v>
      </c>
      <c r="I46" s="152"/>
      <c r="J46" s="152" t="str">
        <f>SWITCH(#REF!,"one time fee", $B46, "per person", sum($B46*#REF!), "per night", $B46*Summary!$C$23, "per person per night", Summary!$C$23*$B46*#REF!, "per day", $B46*Summary!$C$24, "-", 0)</f>
        <v>#REF!</v>
      </c>
      <c r="K46" s="152"/>
      <c r="L46" s="152" t="str">
        <f>SWITCH(#REF!,"one time fee", $B46, "per person", sum($B46*#REF!), "per night", $B46*Summary!$C$23, "per person per night", Summary!$C$23*$B46*#REF!, "per day", $B46*Summary!$C$24, "-", 0)</f>
        <v>#REF!</v>
      </c>
      <c r="M46" s="152"/>
      <c r="N46" s="152" t="str">
        <f>SWITCH(#REF!,"one time fee", $B46, "per person", sum($B46*#REF!), "per night", $B46*Summary!$C$23, "per person per night", Summary!$C$23*$B46*#REF!, "per day", $B46*Summary!$C$24, "-", 0)</f>
        <v>#REF!</v>
      </c>
      <c r="O46" s="152"/>
      <c r="P46" s="152" t="str">
        <f>SWITCH(#REF!,"one time fee", $B46, "per person", sum($B46*#REF!), "per night", $B46*Summary!$C$23, "per person per night", Summary!$C$23*$B46*#REF!, "per day", $B46*Summary!$C$24, "-", 0)</f>
        <v>#REF!</v>
      </c>
      <c r="Q46" s="152"/>
      <c r="R46" s="152" t="str">
        <f>SWITCH(#REF!,"one time fee", $B46, "per person", sum($B46*#REF!), "per night", $B46*Summary!$C$23, "per person per night", Summary!$C$23*$B46*#REF!, "per day", $B46*Summary!$C$24, "-", 0)</f>
        <v>#REF!</v>
      </c>
      <c r="S46" s="152"/>
      <c r="T46" s="152" t="str">
        <f>SWITCH(#REF!,"one time fee", $B46, "per person", sum($B46*#REF!), "per night", $B46*Summary!$C$23, "per person per night", Summary!$C$23*$B46*#REF!, "per day", $B46*Summary!$C$24, "-", 0)</f>
        <v>#REF!</v>
      </c>
      <c r="U46" s="152"/>
      <c r="V46" s="152" t="str">
        <f>SWITCH(#REF!,"one time fee", $B46, "per person", sum($B46*#REF!), "per night", $B46*Summary!$C$23, "per person per night", Summary!$C$23*$B46*#REF!, "per day", $B46*Summary!$C$24, "-", 0)</f>
        <v>#REF!</v>
      </c>
      <c r="W46" s="152"/>
      <c r="X46" s="152" t="str">
        <f>SWITCH(#REF!,"one time fee", $B46, "per person", sum($B46*#REF!), "per night", $B46*Summary!$C$23, "per person per night", Summary!$C$23*$B46*#REF!, "per day", $B46*Summary!$C$24, "-", 0)</f>
        <v>#REF!</v>
      </c>
      <c r="Y46" s="152"/>
      <c r="Z46" s="64"/>
      <c r="AA46" s="152" t="str">
        <f>SWITCH(#REF!,"one time fee", $B46, "per person", sum($B46*#REF!), "per night", $B46*Summary!$C$23, "per person per night", Summary!$C$23*$B46*#REF!, "per day", $B46*Summary!$C$24, "-", 0)</f>
        <v>#REF!</v>
      </c>
      <c r="AB46" s="152"/>
      <c r="AC46" s="172"/>
    </row>
    <row r="47" hidden="1">
      <c r="A47" s="168" t="s">
        <v>85</v>
      </c>
      <c r="B47" s="169">
        <v>0.0</v>
      </c>
      <c r="C47" s="270"/>
      <c r="D47" s="152" t="str">
        <f>SWITCH(#REF!,"one time fee", $B47, "per person", sum($B47*#REF!), "per night", $B47*Summary!$C$23, "per person per night", Summary!$C$23*$B47*#REF!, "per day", $B47*Summary!$C$24, "-", 0)</f>
        <v>#REF!</v>
      </c>
      <c r="E47" s="152"/>
      <c r="F47" s="152" t="str">
        <f>SWITCH(#REF!,"one time fee", $B47, "per person", sum($B47*#REF!), "per night", $B47*Summary!$C$23, "per person per night", Summary!$C$23*$B47*#REF!, "per day", $B47*Summary!$C$24, "-", 0)</f>
        <v>#REF!</v>
      </c>
      <c r="G47" s="152"/>
      <c r="H47" s="152" t="str">
        <f>SWITCH(#REF!,"one time fee", $B47, "per person", sum($B47*#REF!), "per night", $B47*Summary!$C$23, "per person per night", Summary!$C$23*$B47*#REF!, "per day", $B47*Summary!$C$24, "-", 0)</f>
        <v>#REF!</v>
      </c>
      <c r="I47" s="152"/>
      <c r="J47" s="152" t="str">
        <f>SWITCH(#REF!,"one time fee", $B47, "per person", sum($B47*#REF!), "per night", $B47*Summary!$C$23, "per person per night", Summary!$C$23*$B47*#REF!, "per day", $B47*Summary!$C$24, "-", 0)</f>
        <v>#REF!</v>
      </c>
      <c r="K47" s="152"/>
      <c r="L47" s="152" t="str">
        <f>SWITCH(#REF!,"one time fee", $B47, "per person", sum($B47*#REF!), "per night", $B47*Summary!$C$23, "per person per night", Summary!$C$23*$B47*#REF!, "per day", $B47*Summary!$C$24, "-", 0)</f>
        <v>#REF!</v>
      </c>
      <c r="M47" s="152"/>
      <c r="N47" s="152" t="str">
        <f>SWITCH(#REF!,"one time fee", $B47, "per person", sum($B47*#REF!), "per night", $B47*Summary!$C$23, "per person per night", Summary!$C$23*$B47*#REF!, "per day", $B47*Summary!$C$24, "-", 0)</f>
        <v>#REF!</v>
      </c>
      <c r="O47" s="152"/>
      <c r="P47" s="152" t="str">
        <f>SWITCH(#REF!,"one time fee", $B47, "per person", sum($B47*#REF!), "per night", $B47*Summary!$C$23, "per person per night", Summary!$C$23*$B47*#REF!, "per day", $B47*Summary!$C$24, "-", 0)</f>
        <v>#REF!</v>
      </c>
      <c r="Q47" s="152"/>
      <c r="R47" s="152" t="str">
        <f>SWITCH(#REF!,"one time fee", $B47, "per person", sum($B47*#REF!), "per night", $B47*Summary!$C$23, "per person per night", Summary!$C$23*$B47*#REF!, "per day", $B47*Summary!$C$24, "-", 0)</f>
        <v>#REF!</v>
      </c>
      <c r="S47" s="152"/>
      <c r="T47" s="152" t="str">
        <f>SWITCH(#REF!,"one time fee", $B47, "per person", sum($B47*#REF!), "per night", $B47*Summary!$C$23, "per person per night", Summary!$C$23*$B47*#REF!, "per day", $B47*Summary!$C$24, "-", 0)</f>
        <v>#REF!</v>
      </c>
      <c r="U47" s="152"/>
      <c r="V47" s="152" t="str">
        <f>SWITCH(#REF!,"one time fee", $B47, "per person", sum($B47*#REF!), "per night", $B47*Summary!$C$23, "per person per night", Summary!$C$23*$B47*#REF!, "per day", $B47*Summary!$C$24, "-", 0)</f>
        <v>#REF!</v>
      </c>
      <c r="W47" s="152"/>
      <c r="X47" s="152" t="str">
        <f>SWITCH(#REF!,"one time fee", $B47, "per person", sum($B47*#REF!), "per night", $B47*Summary!$C$23, "per person per night", Summary!$C$23*$B47*#REF!, "per day", $B47*Summary!$C$24, "-", 0)</f>
        <v>#REF!</v>
      </c>
      <c r="Y47" s="152"/>
      <c r="Z47" s="64"/>
      <c r="AA47" s="152" t="str">
        <f>SWITCH(#REF!,"one time fee", $B47, "per person", sum($B47*#REF!), "per night", $B47*Summary!$C$23, "per person per night", Summary!$C$23*$B47*#REF!, "per day", $B47*Summary!$C$24, "-", 0)</f>
        <v>#REF!</v>
      </c>
      <c r="AB47" s="152"/>
      <c r="AC47" s="172"/>
    </row>
    <row r="48">
      <c r="A48" s="191"/>
      <c r="B48" s="192"/>
      <c r="C48" s="271"/>
      <c r="D48" s="192"/>
      <c r="E48" s="192"/>
      <c r="F48" s="192"/>
      <c r="G48" s="192"/>
      <c r="H48" s="192"/>
      <c r="I48" s="192"/>
      <c r="J48" s="192"/>
      <c r="K48" s="192"/>
      <c r="L48" s="192"/>
      <c r="M48" s="192"/>
      <c r="N48" s="192"/>
      <c r="O48" s="192"/>
      <c r="P48" s="192"/>
      <c r="Q48" s="192"/>
      <c r="R48" s="192"/>
      <c r="S48" s="192"/>
      <c r="T48" s="192"/>
      <c r="U48" s="192"/>
      <c r="V48" s="192"/>
      <c r="W48" s="192"/>
      <c r="X48" s="192"/>
      <c r="Y48" s="192"/>
      <c r="Z48" s="272"/>
      <c r="AA48" s="192"/>
      <c r="AB48" s="192"/>
      <c r="AC48" s="193"/>
    </row>
    <row r="49">
      <c r="A49" s="194"/>
      <c r="C49" s="268"/>
      <c r="Z49" s="132"/>
      <c r="AC49" s="172"/>
    </row>
    <row r="50">
      <c r="A50" s="194"/>
      <c r="C50" s="268"/>
      <c r="Z50" s="132"/>
      <c r="AC50" s="172"/>
    </row>
    <row r="51">
      <c r="A51" s="194"/>
      <c r="C51" s="268"/>
      <c r="Z51" s="132"/>
      <c r="AC51" s="172"/>
    </row>
    <row r="52">
      <c r="A52" s="194"/>
      <c r="C52" s="268"/>
      <c r="Z52" s="132"/>
      <c r="AC52" s="172"/>
    </row>
    <row r="53">
      <c r="A53" s="194"/>
      <c r="C53" s="268"/>
      <c r="Z53" s="132"/>
      <c r="AC53" s="172"/>
    </row>
    <row r="54">
      <c r="A54" s="194"/>
      <c r="C54" s="268"/>
      <c r="Z54" s="132"/>
      <c r="AC54" s="172"/>
    </row>
    <row r="55">
      <c r="A55" s="194"/>
      <c r="C55" s="268"/>
      <c r="Z55" s="132"/>
      <c r="AC55" s="172"/>
    </row>
    <row r="56">
      <c r="A56" s="194"/>
      <c r="C56" s="268"/>
      <c r="Z56" s="132"/>
      <c r="AC56" s="172"/>
    </row>
    <row r="57">
      <c r="A57" s="194"/>
      <c r="C57" s="268"/>
      <c r="Z57" s="132"/>
      <c r="AC57" s="172"/>
    </row>
    <row r="58">
      <c r="A58" s="194"/>
      <c r="C58" s="268"/>
      <c r="Z58" s="132"/>
      <c r="AC58" s="172"/>
    </row>
    <row r="59">
      <c r="A59" s="194"/>
      <c r="C59" s="268"/>
      <c r="Z59" s="132"/>
      <c r="AC59" s="172"/>
    </row>
    <row r="60">
      <c r="A60" s="194"/>
      <c r="C60" s="268"/>
      <c r="Z60" s="132"/>
      <c r="AC60" s="172"/>
    </row>
    <row r="61">
      <c r="A61" s="194"/>
      <c r="C61" s="268"/>
      <c r="Z61" s="132"/>
      <c r="AC61" s="172"/>
    </row>
    <row r="62">
      <c r="A62" s="194"/>
      <c r="C62" s="268"/>
      <c r="Z62" s="132"/>
      <c r="AC62" s="172"/>
    </row>
    <row r="63">
      <c r="A63" s="194"/>
      <c r="C63" s="268"/>
      <c r="Z63" s="132"/>
      <c r="AC63" s="172"/>
    </row>
    <row r="64">
      <c r="A64" s="194"/>
      <c r="C64" s="268"/>
      <c r="Z64" s="132"/>
      <c r="AC64" s="172"/>
    </row>
    <row r="65">
      <c r="A65" s="194"/>
      <c r="C65" s="268"/>
      <c r="Z65" s="132"/>
      <c r="AC65" s="172"/>
    </row>
    <row r="66">
      <c r="A66" s="194"/>
      <c r="C66" s="268"/>
      <c r="Z66" s="132"/>
      <c r="AC66" s="172"/>
    </row>
    <row r="67">
      <c r="A67" s="194"/>
      <c r="C67" s="268"/>
      <c r="Z67" s="132"/>
      <c r="AC67" s="172"/>
    </row>
    <row r="68">
      <c r="A68" s="194"/>
      <c r="C68" s="268"/>
      <c r="Z68" s="132"/>
      <c r="AC68" s="172"/>
    </row>
    <row r="69">
      <c r="A69" s="194"/>
      <c r="C69" s="268"/>
      <c r="Z69" s="132"/>
      <c r="AC69" s="172"/>
    </row>
    <row r="70">
      <c r="A70" s="194"/>
      <c r="C70" s="268"/>
      <c r="Z70" s="132"/>
      <c r="AC70" s="172"/>
    </row>
    <row r="71">
      <c r="A71" s="194"/>
      <c r="C71" s="268"/>
      <c r="Z71" s="132"/>
      <c r="AC71" s="172"/>
    </row>
    <row r="72">
      <c r="A72" s="194"/>
      <c r="C72" s="268"/>
      <c r="Z72" s="132"/>
      <c r="AC72" s="172"/>
    </row>
    <row r="73">
      <c r="A73" s="194"/>
      <c r="C73" s="268"/>
      <c r="Z73" s="132"/>
      <c r="AC73" s="172"/>
    </row>
    <row r="74">
      <c r="A74" s="194"/>
      <c r="C74" s="268"/>
      <c r="Z74" s="132"/>
      <c r="AC74" s="172"/>
    </row>
    <row r="75">
      <c r="A75" s="194"/>
      <c r="C75" s="268"/>
      <c r="Z75" s="132"/>
      <c r="AC75" s="172"/>
    </row>
    <row r="76">
      <c r="A76" s="194"/>
      <c r="C76" s="268"/>
      <c r="Z76" s="132"/>
      <c r="AC76" s="172"/>
    </row>
    <row r="77">
      <c r="A77" s="194"/>
      <c r="C77" s="268"/>
      <c r="Z77" s="132"/>
      <c r="AC77" s="172"/>
    </row>
    <row r="78">
      <c r="A78" s="194"/>
      <c r="C78" s="268"/>
      <c r="Z78" s="132"/>
      <c r="AC78" s="172"/>
    </row>
    <row r="79">
      <c r="A79" s="194"/>
      <c r="C79" s="268"/>
      <c r="Z79" s="132"/>
      <c r="AC79" s="172"/>
    </row>
    <row r="80">
      <c r="A80" s="194"/>
      <c r="C80" s="268"/>
      <c r="Z80" s="132"/>
      <c r="AC80" s="172"/>
    </row>
    <row r="81">
      <c r="A81" s="194"/>
      <c r="C81" s="268"/>
      <c r="Z81" s="132"/>
      <c r="AC81" s="172"/>
    </row>
    <row r="82">
      <c r="A82" s="194"/>
      <c r="C82" s="268"/>
      <c r="Z82" s="132"/>
      <c r="AC82" s="172"/>
    </row>
    <row r="83">
      <c r="A83" s="194"/>
      <c r="C83" s="268"/>
      <c r="Z83" s="132"/>
      <c r="AC83" s="172"/>
    </row>
    <row r="84">
      <c r="A84" s="194"/>
      <c r="C84" s="268"/>
      <c r="Z84" s="132"/>
      <c r="AC84" s="172"/>
    </row>
    <row r="85">
      <c r="A85" s="194"/>
      <c r="C85" s="268"/>
      <c r="Z85" s="132"/>
      <c r="AC85" s="172"/>
    </row>
    <row r="86">
      <c r="A86" s="194"/>
      <c r="C86" s="268"/>
      <c r="Z86" s="132"/>
      <c r="AC86" s="172"/>
    </row>
    <row r="87">
      <c r="A87" s="194"/>
      <c r="C87" s="268"/>
      <c r="Z87" s="132"/>
      <c r="AC87" s="172"/>
    </row>
    <row r="88">
      <c r="A88" s="194"/>
      <c r="C88" s="268"/>
      <c r="Z88" s="132"/>
      <c r="AC88" s="172"/>
    </row>
    <row r="89">
      <c r="A89" s="194"/>
      <c r="C89" s="268"/>
      <c r="Z89" s="132"/>
      <c r="AC89" s="172"/>
    </row>
    <row r="90">
      <c r="A90" s="194"/>
      <c r="C90" s="268"/>
      <c r="Z90" s="132"/>
      <c r="AC90" s="172"/>
    </row>
    <row r="91">
      <c r="A91" s="194"/>
      <c r="C91" s="268"/>
      <c r="Z91" s="132"/>
      <c r="AC91" s="172"/>
    </row>
    <row r="92">
      <c r="A92" s="194"/>
      <c r="C92" s="268"/>
      <c r="Z92" s="132"/>
      <c r="AC92" s="172"/>
    </row>
    <row r="93">
      <c r="A93" s="194"/>
      <c r="C93" s="268"/>
      <c r="Z93" s="132"/>
      <c r="AC93" s="172"/>
    </row>
    <row r="94">
      <c r="A94" s="194"/>
      <c r="C94" s="268"/>
      <c r="Z94" s="132"/>
      <c r="AC94" s="172"/>
    </row>
    <row r="95">
      <c r="A95" s="194"/>
      <c r="C95" s="268"/>
      <c r="Z95" s="132"/>
      <c r="AC95" s="172"/>
    </row>
    <row r="96">
      <c r="A96" s="194"/>
      <c r="C96" s="268"/>
      <c r="Z96" s="132"/>
      <c r="AC96" s="172"/>
    </row>
    <row r="97">
      <c r="A97" s="194"/>
      <c r="C97" s="268"/>
      <c r="Z97" s="132"/>
      <c r="AC97" s="172"/>
    </row>
    <row r="98">
      <c r="A98" s="194"/>
      <c r="C98" s="268"/>
      <c r="Z98" s="132"/>
      <c r="AC98" s="172"/>
    </row>
    <row r="99">
      <c r="A99" s="194"/>
      <c r="C99" s="268"/>
      <c r="Z99" s="132"/>
      <c r="AC99" s="172"/>
    </row>
    <row r="100">
      <c r="A100" s="194"/>
      <c r="C100" s="268"/>
      <c r="Z100" s="132"/>
      <c r="AC100" s="172"/>
    </row>
    <row r="101">
      <c r="A101" s="194"/>
      <c r="C101" s="268"/>
      <c r="Z101" s="132"/>
      <c r="AC101" s="172"/>
    </row>
    <row r="102">
      <c r="A102" s="194"/>
      <c r="C102" s="268"/>
      <c r="Z102" s="132"/>
      <c r="AC102" s="172"/>
    </row>
    <row r="103">
      <c r="A103" s="194"/>
      <c r="C103" s="268"/>
      <c r="Z103" s="132"/>
      <c r="AC103" s="172"/>
    </row>
    <row r="104">
      <c r="A104" s="194"/>
      <c r="C104" s="268"/>
      <c r="Z104" s="132"/>
      <c r="AC104" s="172"/>
    </row>
    <row r="105">
      <c r="A105" s="194"/>
      <c r="C105" s="268"/>
      <c r="Z105" s="132"/>
      <c r="AC105" s="172"/>
    </row>
    <row r="106">
      <c r="A106" s="194"/>
      <c r="C106" s="268"/>
      <c r="Z106" s="132"/>
      <c r="AC106" s="172"/>
    </row>
    <row r="107">
      <c r="A107" s="194"/>
      <c r="C107" s="268"/>
      <c r="Z107" s="132"/>
      <c r="AC107" s="172"/>
    </row>
    <row r="108">
      <c r="A108" s="194"/>
      <c r="C108" s="268"/>
      <c r="Z108" s="132"/>
      <c r="AC108" s="172"/>
    </row>
    <row r="109">
      <c r="A109" s="194"/>
      <c r="C109" s="268"/>
      <c r="Z109" s="132"/>
      <c r="AC109" s="172"/>
    </row>
    <row r="110">
      <c r="A110" s="194"/>
      <c r="C110" s="268"/>
      <c r="Z110" s="132"/>
      <c r="AC110" s="172"/>
    </row>
    <row r="111">
      <c r="A111" s="194"/>
      <c r="C111" s="268"/>
      <c r="Z111" s="132"/>
      <c r="AC111" s="172"/>
    </row>
    <row r="112">
      <c r="A112" s="194"/>
      <c r="C112" s="268"/>
      <c r="Z112" s="132"/>
      <c r="AC112" s="172"/>
    </row>
    <row r="113">
      <c r="A113" s="194"/>
      <c r="C113" s="268"/>
      <c r="Z113" s="132"/>
      <c r="AC113" s="172"/>
    </row>
    <row r="114">
      <c r="A114" s="194"/>
      <c r="C114" s="268"/>
      <c r="Z114" s="132"/>
      <c r="AC114" s="172"/>
    </row>
    <row r="115">
      <c r="A115" s="194"/>
      <c r="C115" s="268"/>
      <c r="Z115" s="132"/>
      <c r="AC115" s="172"/>
    </row>
    <row r="116">
      <c r="A116" s="194"/>
      <c r="C116" s="268"/>
      <c r="Z116" s="132"/>
      <c r="AC116" s="172"/>
    </row>
    <row r="117">
      <c r="A117" s="194"/>
      <c r="C117" s="268"/>
      <c r="Z117" s="132"/>
      <c r="AC117" s="172"/>
    </row>
    <row r="118">
      <c r="A118" s="194"/>
      <c r="C118" s="268"/>
      <c r="Z118" s="132"/>
      <c r="AC118" s="172"/>
    </row>
    <row r="119">
      <c r="A119" s="194"/>
      <c r="C119" s="268"/>
      <c r="Z119" s="132"/>
      <c r="AC119" s="172"/>
    </row>
    <row r="120">
      <c r="A120" s="194"/>
      <c r="C120" s="268"/>
      <c r="Z120" s="132"/>
      <c r="AC120" s="172"/>
    </row>
    <row r="121">
      <c r="A121" s="194"/>
      <c r="C121" s="268"/>
      <c r="Z121" s="132"/>
      <c r="AC121" s="172"/>
    </row>
    <row r="122">
      <c r="A122" s="194"/>
      <c r="C122" s="268"/>
      <c r="Z122" s="132"/>
      <c r="AC122" s="172"/>
    </row>
    <row r="123">
      <c r="A123" s="194"/>
      <c r="C123" s="268"/>
      <c r="Z123" s="132"/>
      <c r="AC123" s="172"/>
    </row>
    <row r="124">
      <c r="A124" s="194"/>
      <c r="C124" s="268"/>
      <c r="Z124" s="132"/>
      <c r="AC124" s="172"/>
    </row>
    <row r="125">
      <c r="A125" s="194"/>
      <c r="C125" s="268"/>
      <c r="Z125" s="132"/>
      <c r="AC125" s="172"/>
    </row>
    <row r="126">
      <c r="A126" s="194"/>
      <c r="C126" s="268"/>
      <c r="Z126" s="132"/>
      <c r="AC126" s="172"/>
    </row>
    <row r="127">
      <c r="A127" s="194"/>
      <c r="C127" s="268"/>
      <c r="Z127" s="132"/>
      <c r="AC127" s="172"/>
    </row>
    <row r="128">
      <c r="A128" s="194"/>
      <c r="C128" s="268"/>
      <c r="Z128" s="132"/>
      <c r="AC128" s="172"/>
    </row>
    <row r="129">
      <c r="A129" s="194"/>
      <c r="C129" s="268"/>
      <c r="Z129" s="132"/>
      <c r="AC129" s="172"/>
    </row>
    <row r="130">
      <c r="A130" s="194"/>
      <c r="C130" s="268"/>
      <c r="Z130" s="132"/>
      <c r="AC130" s="172"/>
    </row>
    <row r="131">
      <c r="A131" s="194"/>
      <c r="C131" s="268"/>
      <c r="Z131" s="132"/>
      <c r="AC131" s="172"/>
    </row>
    <row r="132">
      <c r="A132" s="194"/>
      <c r="C132" s="268"/>
      <c r="Z132" s="132"/>
      <c r="AC132" s="172"/>
    </row>
    <row r="133">
      <c r="A133" s="194"/>
      <c r="C133" s="268"/>
      <c r="Z133" s="132"/>
      <c r="AC133" s="172"/>
    </row>
    <row r="134">
      <c r="A134" s="194"/>
      <c r="C134" s="268"/>
      <c r="Z134" s="132"/>
      <c r="AC134" s="172"/>
    </row>
    <row r="135">
      <c r="A135" s="194"/>
      <c r="C135" s="268"/>
      <c r="Z135" s="132"/>
      <c r="AC135" s="172"/>
    </row>
    <row r="136">
      <c r="A136" s="194"/>
      <c r="C136" s="268"/>
      <c r="Z136" s="132"/>
      <c r="AC136" s="172"/>
    </row>
    <row r="137">
      <c r="A137" s="194"/>
      <c r="C137" s="268"/>
      <c r="Z137" s="132"/>
      <c r="AC137" s="172"/>
    </row>
    <row r="138">
      <c r="A138" s="194"/>
      <c r="C138" s="268"/>
      <c r="Z138" s="132"/>
      <c r="AC138" s="172"/>
    </row>
    <row r="139">
      <c r="A139" s="194"/>
      <c r="C139" s="268"/>
      <c r="Z139" s="132"/>
      <c r="AC139" s="172"/>
    </row>
    <row r="140">
      <c r="A140" s="194"/>
      <c r="C140" s="268"/>
      <c r="Z140" s="132"/>
      <c r="AC140" s="172"/>
    </row>
    <row r="141">
      <c r="A141" s="194"/>
      <c r="C141" s="268"/>
      <c r="Z141" s="132"/>
      <c r="AC141" s="172"/>
    </row>
    <row r="142">
      <c r="A142" s="194"/>
      <c r="C142" s="268"/>
      <c r="Z142" s="132"/>
      <c r="AC142" s="172"/>
    </row>
    <row r="143">
      <c r="A143" s="194"/>
      <c r="C143" s="268"/>
      <c r="Z143" s="132"/>
      <c r="AC143" s="172"/>
    </row>
    <row r="144">
      <c r="A144" s="194"/>
      <c r="C144" s="268"/>
      <c r="Z144" s="132"/>
      <c r="AC144" s="172"/>
    </row>
    <row r="145">
      <c r="A145" s="194"/>
      <c r="C145" s="268"/>
      <c r="Z145" s="132"/>
      <c r="AC145" s="172"/>
    </row>
    <row r="146">
      <c r="A146" s="194"/>
      <c r="C146" s="268"/>
      <c r="Z146" s="132"/>
      <c r="AC146" s="172"/>
    </row>
    <row r="147">
      <c r="A147" s="194"/>
      <c r="C147" s="268"/>
      <c r="Z147" s="132"/>
      <c r="AC147" s="172"/>
    </row>
    <row r="148">
      <c r="A148" s="194"/>
      <c r="C148" s="268"/>
      <c r="Z148" s="132"/>
      <c r="AC148" s="172"/>
    </row>
    <row r="149">
      <c r="A149" s="194"/>
      <c r="C149" s="268"/>
      <c r="Z149" s="132"/>
      <c r="AC149" s="172"/>
    </row>
    <row r="150">
      <c r="A150" s="194"/>
      <c r="C150" s="268"/>
      <c r="Z150" s="132"/>
      <c r="AC150" s="172"/>
    </row>
    <row r="151">
      <c r="A151" s="194"/>
      <c r="C151" s="268"/>
      <c r="Z151" s="132"/>
      <c r="AC151" s="172"/>
    </row>
    <row r="152">
      <c r="A152" s="194"/>
      <c r="C152" s="268"/>
      <c r="Z152" s="132"/>
      <c r="AC152" s="172"/>
    </row>
    <row r="153">
      <c r="A153" s="194"/>
      <c r="C153" s="268"/>
      <c r="Z153" s="132"/>
      <c r="AC153" s="172"/>
    </row>
    <row r="154">
      <c r="A154" s="194"/>
      <c r="C154" s="268"/>
      <c r="Z154" s="132"/>
      <c r="AC154" s="172"/>
    </row>
    <row r="155">
      <c r="A155" s="194"/>
      <c r="C155" s="268"/>
      <c r="Z155" s="132"/>
      <c r="AC155" s="172"/>
    </row>
    <row r="156">
      <c r="A156" s="194"/>
      <c r="C156" s="268"/>
      <c r="Z156" s="132"/>
      <c r="AC156" s="172"/>
    </row>
    <row r="157">
      <c r="A157" s="194"/>
      <c r="C157" s="268"/>
      <c r="Z157" s="132"/>
      <c r="AC157" s="172"/>
    </row>
    <row r="158">
      <c r="A158" s="194"/>
      <c r="C158" s="268"/>
      <c r="Z158" s="132"/>
      <c r="AC158" s="172"/>
    </row>
    <row r="159">
      <c r="A159" s="194"/>
      <c r="C159" s="268"/>
      <c r="Z159" s="132"/>
      <c r="AC159" s="172"/>
    </row>
    <row r="160">
      <c r="A160" s="194"/>
      <c r="C160" s="268"/>
      <c r="Z160" s="132"/>
      <c r="AC160" s="172"/>
    </row>
    <row r="161">
      <c r="A161" s="194"/>
      <c r="C161" s="268"/>
      <c r="Z161" s="132"/>
      <c r="AC161" s="172"/>
    </row>
    <row r="162">
      <c r="A162" s="194"/>
      <c r="C162" s="268"/>
      <c r="Z162" s="132"/>
      <c r="AC162" s="172"/>
    </row>
    <row r="163">
      <c r="A163" s="194"/>
      <c r="C163" s="268"/>
      <c r="Z163" s="132"/>
      <c r="AC163" s="172"/>
    </row>
    <row r="164">
      <c r="A164" s="194"/>
      <c r="C164" s="268"/>
      <c r="Z164" s="132"/>
      <c r="AC164" s="172"/>
    </row>
    <row r="165">
      <c r="A165" s="194"/>
      <c r="C165" s="268"/>
      <c r="Z165" s="132"/>
      <c r="AC165" s="172"/>
    </row>
    <row r="166">
      <c r="A166" s="194"/>
      <c r="C166" s="268"/>
      <c r="Z166" s="132"/>
      <c r="AC166" s="172"/>
    </row>
    <row r="167">
      <c r="A167" s="194"/>
      <c r="C167" s="268"/>
      <c r="Z167" s="132"/>
      <c r="AC167" s="172"/>
    </row>
    <row r="168">
      <c r="A168" s="194"/>
      <c r="C168" s="268"/>
      <c r="Z168" s="132"/>
      <c r="AC168" s="172"/>
    </row>
    <row r="169">
      <c r="A169" s="194"/>
      <c r="C169" s="268"/>
      <c r="Z169" s="132"/>
      <c r="AC169" s="172"/>
    </row>
    <row r="170">
      <c r="A170" s="194"/>
      <c r="C170" s="268"/>
      <c r="Z170" s="132"/>
      <c r="AC170" s="172"/>
    </row>
    <row r="171">
      <c r="A171" s="194"/>
      <c r="C171" s="268"/>
      <c r="Z171" s="132"/>
      <c r="AC171" s="172"/>
    </row>
    <row r="172">
      <c r="A172" s="194"/>
      <c r="C172" s="268"/>
      <c r="Z172" s="132"/>
      <c r="AC172" s="172"/>
    </row>
    <row r="173">
      <c r="A173" s="194"/>
      <c r="C173" s="268"/>
      <c r="Z173" s="132"/>
      <c r="AC173" s="172"/>
    </row>
    <row r="174">
      <c r="A174" s="194"/>
      <c r="C174" s="268"/>
      <c r="Z174" s="132"/>
      <c r="AC174" s="172"/>
    </row>
    <row r="175">
      <c r="A175" s="194"/>
      <c r="C175" s="268"/>
      <c r="Z175" s="132"/>
      <c r="AC175" s="172"/>
    </row>
    <row r="176">
      <c r="A176" s="194"/>
      <c r="C176" s="268"/>
      <c r="Z176" s="132"/>
      <c r="AC176" s="172"/>
    </row>
    <row r="177">
      <c r="A177" s="194"/>
      <c r="C177" s="268"/>
      <c r="Z177" s="132"/>
      <c r="AC177" s="172"/>
    </row>
    <row r="178">
      <c r="A178" s="194"/>
      <c r="C178" s="268"/>
      <c r="Z178" s="132"/>
      <c r="AC178" s="172"/>
    </row>
    <row r="179">
      <c r="A179" s="194"/>
      <c r="C179" s="268"/>
      <c r="Z179" s="132"/>
      <c r="AC179" s="172"/>
    </row>
    <row r="180">
      <c r="A180" s="194"/>
      <c r="C180" s="268"/>
      <c r="Z180" s="132"/>
      <c r="AC180" s="172"/>
    </row>
    <row r="181">
      <c r="A181" s="194"/>
      <c r="C181" s="268"/>
      <c r="Z181" s="132"/>
      <c r="AC181" s="172"/>
    </row>
    <row r="182">
      <c r="A182" s="194"/>
      <c r="C182" s="268"/>
      <c r="Z182" s="132"/>
      <c r="AC182" s="172"/>
    </row>
    <row r="183">
      <c r="A183" s="194"/>
      <c r="C183" s="268"/>
      <c r="Z183" s="132"/>
      <c r="AC183" s="172"/>
    </row>
    <row r="184">
      <c r="A184" s="194"/>
      <c r="C184" s="268"/>
      <c r="Z184" s="132"/>
      <c r="AC184" s="172"/>
    </row>
    <row r="185">
      <c r="A185" s="194"/>
      <c r="C185" s="268"/>
      <c r="Z185" s="132"/>
      <c r="AC185" s="172"/>
    </row>
    <row r="186">
      <c r="A186" s="194"/>
      <c r="C186" s="268"/>
      <c r="Z186" s="132"/>
      <c r="AC186" s="172"/>
    </row>
    <row r="187">
      <c r="A187" s="194"/>
      <c r="C187" s="268"/>
      <c r="Z187" s="132"/>
      <c r="AC187" s="172"/>
    </row>
    <row r="188">
      <c r="A188" s="194"/>
      <c r="C188" s="268"/>
      <c r="Z188" s="132"/>
      <c r="AC188" s="172"/>
    </row>
    <row r="189">
      <c r="A189" s="194"/>
      <c r="C189" s="268"/>
      <c r="Z189" s="132"/>
      <c r="AC189" s="172"/>
    </row>
    <row r="190">
      <c r="A190" s="194"/>
      <c r="C190" s="268"/>
      <c r="Z190" s="132"/>
      <c r="AC190" s="172"/>
    </row>
    <row r="191">
      <c r="A191" s="194"/>
      <c r="C191" s="268"/>
      <c r="Z191" s="132"/>
      <c r="AC191" s="172"/>
    </row>
    <row r="192">
      <c r="A192" s="194"/>
      <c r="C192" s="268"/>
      <c r="Z192" s="132"/>
      <c r="AC192" s="172"/>
    </row>
    <row r="193">
      <c r="A193" s="194"/>
      <c r="C193" s="268"/>
      <c r="Z193" s="132"/>
      <c r="AC193" s="172"/>
    </row>
    <row r="194">
      <c r="A194" s="194"/>
      <c r="C194" s="268"/>
      <c r="Z194" s="132"/>
      <c r="AC194" s="172"/>
    </row>
    <row r="195">
      <c r="A195" s="194"/>
      <c r="C195" s="268"/>
      <c r="Z195" s="132"/>
      <c r="AC195" s="172"/>
    </row>
    <row r="196">
      <c r="A196" s="194"/>
      <c r="C196" s="268"/>
      <c r="Z196" s="132"/>
      <c r="AC196" s="172"/>
    </row>
    <row r="197">
      <c r="A197" s="194"/>
      <c r="C197" s="268"/>
      <c r="Z197" s="132"/>
      <c r="AC197" s="172"/>
    </row>
    <row r="198">
      <c r="A198" s="194"/>
      <c r="C198" s="268"/>
      <c r="Z198" s="132"/>
      <c r="AC198" s="172"/>
    </row>
    <row r="199">
      <c r="A199" s="194"/>
      <c r="C199" s="268"/>
      <c r="Z199" s="132"/>
      <c r="AC199" s="172"/>
    </row>
    <row r="200">
      <c r="A200" s="194"/>
      <c r="C200" s="268"/>
      <c r="Z200" s="132"/>
      <c r="AC200" s="172"/>
    </row>
    <row r="201">
      <c r="A201" s="194"/>
      <c r="C201" s="268"/>
      <c r="Z201" s="132"/>
      <c r="AC201" s="172"/>
    </row>
    <row r="202">
      <c r="A202" s="194"/>
      <c r="C202" s="268"/>
      <c r="Z202" s="132"/>
      <c r="AC202" s="172"/>
    </row>
    <row r="203">
      <c r="A203" s="194"/>
      <c r="C203" s="268"/>
      <c r="Z203" s="132"/>
      <c r="AC203" s="172"/>
    </row>
    <row r="204">
      <c r="A204" s="194"/>
      <c r="C204" s="268"/>
      <c r="Z204" s="132"/>
      <c r="AC204" s="172"/>
    </row>
    <row r="205">
      <c r="A205" s="194"/>
      <c r="C205" s="268"/>
      <c r="Z205" s="132"/>
      <c r="AC205" s="172"/>
    </row>
    <row r="206">
      <c r="A206" s="194"/>
      <c r="C206" s="268"/>
      <c r="Z206" s="132"/>
      <c r="AC206" s="172"/>
    </row>
    <row r="207">
      <c r="A207" s="194"/>
      <c r="C207" s="268"/>
      <c r="Z207" s="132"/>
      <c r="AC207" s="172"/>
    </row>
    <row r="208">
      <c r="A208" s="194"/>
      <c r="C208" s="268"/>
      <c r="Z208" s="132"/>
      <c r="AC208" s="172"/>
    </row>
    <row r="209">
      <c r="A209" s="194"/>
      <c r="C209" s="268"/>
      <c r="Z209" s="132"/>
      <c r="AC209" s="172"/>
    </row>
    <row r="210">
      <c r="A210" s="194"/>
      <c r="C210" s="268"/>
      <c r="Z210" s="132"/>
      <c r="AC210" s="172"/>
    </row>
    <row r="211">
      <c r="A211" s="194"/>
      <c r="C211" s="268"/>
      <c r="Z211" s="132"/>
      <c r="AC211" s="172"/>
    </row>
    <row r="212">
      <c r="A212" s="194"/>
      <c r="C212" s="268"/>
      <c r="Z212" s="132"/>
      <c r="AC212" s="172"/>
    </row>
    <row r="213">
      <c r="A213" s="194"/>
      <c r="C213" s="268"/>
      <c r="Z213" s="132"/>
      <c r="AC213" s="172"/>
    </row>
    <row r="214">
      <c r="A214" s="194"/>
      <c r="C214" s="268"/>
      <c r="Z214" s="132"/>
      <c r="AC214" s="172"/>
    </row>
    <row r="215">
      <c r="A215" s="194"/>
      <c r="C215" s="268"/>
      <c r="Z215" s="132"/>
      <c r="AC215" s="172"/>
    </row>
    <row r="216">
      <c r="A216" s="194"/>
      <c r="C216" s="268"/>
      <c r="Z216" s="132"/>
      <c r="AC216" s="172"/>
    </row>
    <row r="217">
      <c r="A217" s="194"/>
      <c r="C217" s="268"/>
      <c r="Z217" s="132"/>
      <c r="AC217" s="172"/>
    </row>
    <row r="218">
      <c r="A218" s="194"/>
      <c r="C218" s="268"/>
      <c r="Z218" s="132"/>
      <c r="AC218" s="172"/>
    </row>
    <row r="219">
      <c r="A219" s="194"/>
      <c r="C219" s="268"/>
      <c r="Z219" s="132"/>
      <c r="AC219" s="172"/>
    </row>
    <row r="220">
      <c r="A220" s="194"/>
      <c r="C220" s="268"/>
      <c r="Z220" s="132"/>
      <c r="AC220" s="172"/>
    </row>
    <row r="221">
      <c r="A221" s="194"/>
      <c r="C221" s="268"/>
      <c r="Z221" s="132"/>
      <c r="AC221" s="172"/>
    </row>
    <row r="222">
      <c r="A222" s="194"/>
      <c r="C222" s="268"/>
      <c r="Z222" s="132"/>
      <c r="AC222" s="172"/>
    </row>
    <row r="223">
      <c r="A223" s="194"/>
      <c r="C223" s="268"/>
      <c r="Z223" s="132"/>
      <c r="AC223" s="172"/>
    </row>
    <row r="224">
      <c r="A224" s="194"/>
      <c r="C224" s="268"/>
      <c r="Z224" s="132"/>
      <c r="AC224" s="172"/>
    </row>
    <row r="225">
      <c r="A225" s="194"/>
      <c r="C225" s="268"/>
      <c r="Z225" s="132"/>
      <c r="AC225" s="172"/>
    </row>
    <row r="226">
      <c r="A226" s="194"/>
      <c r="C226" s="268"/>
      <c r="Z226" s="132"/>
      <c r="AC226" s="172"/>
    </row>
    <row r="227">
      <c r="A227" s="194"/>
      <c r="C227" s="268"/>
      <c r="Z227" s="132"/>
      <c r="AC227" s="172"/>
    </row>
    <row r="228">
      <c r="A228" s="194"/>
      <c r="C228" s="268"/>
      <c r="Z228" s="132"/>
      <c r="AC228" s="172"/>
    </row>
    <row r="229">
      <c r="A229" s="194"/>
      <c r="C229" s="268"/>
      <c r="Z229" s="132"/>
      <c r="AC229" s="172"/>
    </row>
    <row r="230">
      <c r="A230" s="194"/>
      <c r="C230" s="268"/>
      <c r="Z230" s="132"/>
      <c r="AC230" s="172"/>
    </row>
    <row r="231">
      <c r="A231" s="194"/>
      <c r="C231" s="268"/>
      <c r="Z231" s="132"/>
      <c r="AC231" s="172"/>
    </row>
    <row r="232">
      <c r="A232" s="194"/>
      <c r="C232" s="268"/>
      <c r="Z232" s="132"/>
      <c r="AC232" s="172"/>
    </row>
    <row r="233">
      <c r="A233" s="194"/>
      <c r="C233" s="268"/>
      <c r="Z233" s="132"/>
      <c r="AC233" s="172"/>
    </row>
    <row r="234">
      <c r="A234" s="194"/>
      <c r="C234" s="268"/>
      <c r="Z234" s="132"/>
      <c r="AC234" s="172"/>
    </row>
    <row r="235">
      <c r="A235" s="194"/>
      <c r="C235" s="268"/>
      <c r="Z235" s="132"/>
      <c r="AC235" s="172"/>
    </row>
    <row r="236">
      <c r="A236" s="194"/>
      <c r="C236" s="268"/>
      <c r="Z236" s="132"/>
      <c r="AC236" s="172"/>
    </row>
    <row r="237">
      <c r="A237" s="194"/>
      <c r="C237" s="268"/>
      <c r="Z237" s="132"/>
      <c r="AC237" s="172"/>
    </row>
    <row r="238">
      <c r="A238" s="194"/>
      <c r="C238" s="268"/>
      <c r="Z238" s="132"/>
      <c r="AC238" s="172"/>
    </row>
    <row r="239">
      <c r="A239" s="194"/>
      <c r="C239" s="268"/>
      <c r="Z239" s="132"/>
      <c r="AC239" s="172"/>
    </row>
    <row r="240">
      <c r="A240" s="194"/>
      <c r="C240" s="268"/>
      <c r="Z240" s="132"/>
      <c r="AC240" s="172"/>
    </row>
    <row r="241">
      <c r="A241" s="194"/>
      <c r="C241" s="268"/>
      <c r="Z241" s="132"/>
      <c r="AC241" s="172"/>
    </row>
    <row r="242">
      <c r="A242" s="194"/>
      <c r="C242" s="268"/>
      <c r="Z242" s="132"/>
      <c r="AC242" s="172"/>
    </row>
    <row r="243">
      <c r="A243" s="194"/>
      <c r="C243" s="268"/>
      <c r="Z243" s="132"/>
      <c r="AC243" s="172"/>
    </row>
    <row r="244">
      <c r="A244" s="194"/>
      <c r="C244" s="268"/>
      <c r="Z244" s="132"/>
      <c r="AC244" s="172"/>
    </row>
    <row r="245">
      <c r="A245" s="194"/>
      <c r="C245" s="268"/>
      <c r="Z245" s="132"/>
      <c r="AC245" s="172"/>
    </row>
    <row r="246">
      <c r="A246" s="194"/>
      <c r="C246" s="268"/>
      <c r="Z246" s="132"/>
      <c r="AC246" s="172"/>
    </row>
    <row r="247">
      <c r="A247" s="194"/>
      <c r="C247" s="268"/>
      <c r="Z247" s="132"/>
      <c r="AC247" s="172"/>
    </row>
    <row r="248">
      <c r="A248" s="194"/>
      <c r="C248" s="268"/>
      <c r="Z248" s="132"/>
      <c r="AC248" s="172"/>
    </row>
    <row r="249">
      <c r="A249" s="194"/>
      <c r="C249" s="268"/>
      <c r="Z249" s="132"/>
      <c r="AC249" s="172"/>
    </row>
    <row r="250">
      <c r="A250" s="194"/>
      <c r="C250" s="268"/>
      <c r="Z250" s="132"/>
      <c r="AC250" s="172"/>
    </row>
    <row r="251">
      <c r="A251" s="194"/>
      <c r="C251" s="268"/>
      <c r="Z251" s="132"/>
      <c r="AC251" s="172"/>
    </row>
    <row r="252">
      <c r="A252" s="194"/>
      <c r="C252" s="268"/>
      <c r="Z252" s="132"/>
      <c r="AC252" s="172"/>
    </row>
    <row r="253">
      <c r="A253" s="194"/>
      <c r="C253" s="268"/>
      <c r="Z253" s="132"/>
      <c r="AC253" s="172"/>
    </row>
    <row r="254">
      <c r="A254" s="194"/>
      <c r="C254" s="268"/>
      <c r="Z254" s="132"/>
      <c r="AC254" s="172"/>
    </row>
    <row r="255">
      <c r="A255" s="194"/>
      <c r="C255" s="268"/>
      <c r="Z255" s="132"/>
      <c r="AC255" s="172"/>
    </row>
    <row r="256">
      <c r="A256" s="194"/>
      <c r="C256" s="268"/>
      <c r="Z256" s="132"/>
      <c r="AC256" s="172"/>
    </row>
    <row r="257">
      <c r="A257" s="194"/>
      <c r="C257" s="268"/>
      <c r="Z257" s="132"/>
      <c r="AC257" s="172"/>
    </row>
    <row r="258">
      <c r="A258" s="194"/>
      <c r="C258" s="268"/>
      <c r="Z258" s="132"/>
      <c r="AC258" s="172"/>
    </row>
    <row r="259">
      <c r="A259" s="194"/>
      <c r="C259" s="268"/>
      <c r="Z259" s="132"/>
      <c r="AC259" s="172"/>
    </row>
    <row r="260">
      <c r="A260" s="194"/>
      <c r="C260" s="268"/>
      <c r="Z260" s="132"/>
      <c r="AC260" s="172"/>
    </row>
    <row r="261">
      <c r="A261" s="194"/>
      <c r="C261" s="268"/>
      <c r="Z261" s="132"/>
      <c r="AC261" s="172"/>
    </row>
    <row r="262">
      <c r="A262" s="194"/>
      <c r="C262" s="268"/>
      <c r="Z262" s="132"/>
      <c r="AC262" s="172"/>
    </row>
    <row r="263">
      <c r="A263" s="194"/>
      <c r="C263" s="268"/>
      <c r="Z263" s="132"/>
      <c r="AC263" s="172"/>
    </row>
    <row r="264">
      <c r="A264" s="194"/>
      <c r="C264" s="268"/>
      <c r="Z264" s="132"/>
      <c r="AC264" s="172"/>
    </row>
    <row r="265">
      <c r="A265" s="194"/>
      <c r="C265" s="268"/>
      <c r="Z265" s="132"/>
      <c r="AC265" s="172"/>
    </row>
    <row r="266">
      <c r="A266" s="194"/>
      <c r="C266" s="268"/>
      <c r="Z266" s="132"/>
      <c r="AC266" s="172"/>
    </row>
    <row r="267">
      <c r="A267" s="194"/>
      <c r="C267" s="268"/>
      <c r="Z267" s="132"/>
      <c r="AC267" s="172"/>
    </row>
    <row r="268">
      <c r="A268" s="194"/>
      <c r="C268" s="268"/>
      <c r="Z268" s="132"/>
      <c r="AC268" s="172"/>
    </row>
    <row r="269">
      <c r="A269" s="194"/>
      <c r="C269" s="268"/>
      <c r="Z269" s="132"/>
      <c r="AC269" s="172"/>
    </row>
    <row r="270">
      <c r="A270" s="194"/>
      <c r="C270" s="268"/>
      <c r="Z270" s="132"/>
      <c r="AC270" s="172"/>
    </row>
    <row r="271">
      <c r="A271" s="194"/>
      <c r="C271" s="268"/>
      <c r="Z271" s="132"/>
      <c r="AC271" s="172"/>
    </row>
    <row r="272">
      <c r="A272" s="194"/>
      <c r="C272" s="268"/>
      <c r="Z272" s="132"/>
      <c r="AC272" s="172"/>
    </row>
    <row r="273">
      <c r="A273" s="194"/>
      <c r="C273" s="268"/>
      <c r="Z273" s="132"/>
      <c r="AC273" s="172"/>
    </row>
    <row r="274">
      <c r="A274" s="194"/>
      <c r="C274" s="268"/>
      <c r="Z274" s="132"/>
      <c r="AC274" s="172"/>
    </row>
    <row r="275">
      <c r="A275" s="194"/>
      <c r="C275" s="268"/>
      <c r="Z275" s="132"/>
      <c r="AC275" s="172"/>
    </row>
    <row r="276">
      <c r="A276" s="194"/>
      <c r="C276" s="268"/>
      <c r="Z276" s="132"/>
      <c r="AC276" s="172"/>
    </row>
    <row r="277">
      <c r="A277" s="194"/>
      <c r="C277" s="268"/>
      <c r="Z277" s="132"/>
      <c r="AC277" s="172"/>
    </row>
    <row r="278">
      <c r="A278" s="194"/>
      <c r="C278" s="268"/>
      <c r="Z278" s="132"/>
      <c r="AC278" s="172"/>
    </row>
    <row r="279">
      <c r="A279" s="194"/>
      <c r="C279" s="268"/>
      <c r="Z279" s="132"/>
      <c r="AC279" s="172"/>
    </row>
    <row r="280">
      <c r="A280" s="194"/>
      <c r="C280" s="268"/>
      <c r="Z280" s="132"/>
      <c r="AC280" s="172"/>
    </row>
    <row r="281">
      <c r="A281" s="194"/>
      <c r="C281" s="268"/>
      <c r="Z281" s="132"/>
      <c r="AC281" s="172"/>
    </row>
    <row r="282">
      <c r="A282" s="194"/>
      <c r="C282" s="268"/>
      <c r="Z282" s="132"/>
      <c r="AC282" s="172"/>
    </row>
    <row r="283">
      <c r="A283" s="194"/>
      <c r="C283" s="268"/>
      <c r="Z283" s="132"/>
      <c r="AC283" s="172"/>
    </row>
    <row r="284">
      <c r="A284" s="194"/>
      <c r="C284" s="268"/>
      <c r="Z284" s="132"/>
      <c r="AC284" s="172"/>
    </row>
    <row r="285">
      <c r="A285" s="194"/>
      <c r="C285" s="268"/>
      <c r="Z285" s="132"/>
      <c r="AC285" s="172"/>
    </row>
    <row r="286">
      <c r="A286" s="194"/>
      <c r="C286" s="268"/>
      <c r="Z286" s="132"/>
      <c r="AC286" s="172"/>
    </row>
    <row r="287">
      <c r="A287" s="194"/>
      <c r="C287" s="268"/>
      <c r="Z287" s="132"/>
      <c r="AC287" s="172"/>
    </row>
    <row r="288">
      <c r="A288" s="194"/>
      <c r="C288" s="268"/>
      <c r="Z288" s="132"/>
      <c r="AC288" s="172"/>
    </row>
    <row r="289">
      <c r="A289" s="194"/>
      <c r="C289" s="268"/>
      <c r="Z289" s="132"/>
      <c r="AC289" s="172"/>
    </row>
    <row r="290">
      <c r="A290" s="194"/>
      <c r="C290" s="268"/>
      <c r="Z290" s="132"/>
      <c r="AC290" s="172"/>
    </row>
    <row r="291">
      <c r="A291" s="194"/>
      <c r="C291" s="268"/>
      <c r="Z291" s="132"/>
      <c r="AC291" s="172"/>
    </row>
    <row r="292">
      <c r="A292" s="194"/>
      <c r="C292" s="268"/>
      <c r="Z292" s="132"/>
      <c r="AC292" s="172"/>
    </row>
    <row r="293">
      <c r="A293" s="194"/>
      <c r="C293" s="268"/>
      <c r="Z293" s="132"/>
      <c r="AC293" s="172"/>
    </row>
    <row r="294">
      <c r="A294" s="194"/>
      <c r="C294" s="268"/>
      <c r="Z294" s="132"/>
      <c r="AC294" s="172"/>
    </row>
    <row r="295">
      <c r="A295" s="194"/>
      <c r="C295" s="268"/>
      <c r="Z295" s="132"/>
      <c r="AC295" s="172"/>
    </row>
    <row r="296">
      <c r="A296" s="194"/>
      <c r="C296" s="268"/>
      <c r="Z296" s="132"/>
      <c r="AC296" s="172"/>
    </row>
    <row r="297">
      <c r="A297" s="194"/>
      <c r="C297" s="268"/>
      <c r="Z297" s="132"/>
      <c r="AC297" s="172"/>
    </row>
    <row r="298">
      <c r="A298" s="194"/>
      <c r="C298" s="268"/>
      <c r="Z298" s="132"/>
      <c r="AC298" s="172"/>
    </row>
    <row r="299">
      <c r="A299" s="194"/>
      <c r="C299" s="268"/>
      <c r="Z299" s="132"/>
      <c r="AC299" s="172"/>
    </row>
    <row r="300">
      <c r="A300" s="194"/>
      <c r="C300" s="268"/>
      <c r="Z300" s="132"/>
      <c r="AC300" s="172"/>
    </row>
    <row r="301">
      <c r="A301" s="194"/>
      <c r="C301" s="268"/>
      <c r="Z301" s="132"/>
      <c r="AC301" s="172"/>
    </row>
    <row r="302">
      <c r="A302" s="194"/>
      <c r="C302" s="268"/>
      <c r="Z302" s="132"/>
      <c r="AC302" s="172"/>
    </row>
    <row r="303">
      <c r="A303" s="194"/>
      <c r="C303" s="268"/>
      <c r="Z303" s="132"/>
      <c r="AC303" s="172"/>
    </row>
    <row r="304">
      <c r="A304" s="194"/>
      <c r="C304" s="268"/>
      <c r="Z304" s="132"/>
      <c r="AC304" s="172"/>
    </row>
    <row r="305">
      <c r="A305" s="194"/>
      <c r="C305" s="268"/>
      <c r="Z305" s="132"/>
      <c r="AC305" s="172"/>
    </row>
    <row r="306">
      <c r="A306" s="194"/>
      <c r="C306" s="268"/>
      <c r="Z306" s="132"/>
      <c r="AC306" s="172"/>
    </row>
    <row r="307">
      <c r="A307" s="194"/>
      <c r="C307" s="268"/>
      <c r="Z307" s="132"/>
      <c r="AC307" s="172"/>
    </row>
    <row r="308">
      <c r="A308" s="194"/>
      <c r="C308" s="268"/>
      <c r="Z308" s="132"/>
      <c r="AC308" s="172"/>
    </row>
    <row r="309">
      <c r="A309" s="194"/>
      <c r="C309" s="268"/>
      <c r="Z309" s="132"/>
      <c r="AC309" s="172"/>
    </row>
    <row r="310">
      <c r="A310" s="194"/>
      <c r="C310" s="268"/>
      <c r="Z310" s="132"/>
      <c r="AC310" s="172"/>
    </row>
    <row r="311">
      <c r="A311" s="194"/>
      <c r="C311" s="268"/>
      <c r="Z311" s="132"/>
      <c r="AC311" s="172"/>
    </row>
    <row r="312">
      <c r="A312" s="194"/>
      <c r="C312" s="268"/>
      <c r="Z312" s="132"/>
      <c r="AC312" s="172"/>
    </row>
    <row r="313">
      <c r="A313" s="194"/>
      <c r="C313" s="268"/>
      <c r="Z313" s="132"/>
      <c r="AC313" s="172"/>
    </row>
    <row r="314">
      <c r="A314" s="194"/>
      <c r="C314" s="268"/>
      <c r="Z314" s="132"/>
      <c r="AC314" s="172"/>
    </row>
    <row r="315">
      <c r="A315" s="194"/>
      <c r="C315" s="268"/>
      <c r="Z315" s="132"/>
      <c r="AC315" s="172"/>
    </row>
    <row r="316">
      <c r="A316" s="194"/>
      <c r="C316" s="268"/>
      <c r="Z316" s="132"/>
      <c r="AC316" s="172"/>
    </row>
    <row r="317">
      <c r="A317" s="194"/>
      <c r="C317" s="268"/>
      <c r="Z317" s="132"/>
      <c r="AC317" s="172"/>
    </row>
    <row r="318">
      <c r="A318" s="194"/>
      <c r="C318" s="268"/>
      <c r="Z318" s="132"/>
      <c r="AC318" s="172"/>
    </row>
    <row r="319">
      <c r="A319" s="194"/>
      <c r="C319" s="268"/>
      <c r="Z319" s="132"/>
      <c r="AC319" s="172"/>
    </row>
    <row r="320">
      <c r="A320" s="194"/>
      <c r="C320" s="268"/>
      <c r="Z320" s="132"/>
      <c r="AC320" s="172"/>
    </row>
    <row r="321">
      <c r="A321" s="194"/>
      <c r="C321" s="268"/>
      <c r="Z321" s="132"/>
      <c r="AC321" s="172"/>
    </row>
    <row r="322">
      <c r="A322" s="194"/>
      <c r="C322" s="268"/>
      <c r="Z322" s="132"/>
      <c r="AC322" s="172"/>
    </row>
    <row r="323">
      <c r="A323" s="194"/>
      <c r="C323" s="268"/>
      <c r="Z323" s="132"/>
      <c r="AC323" s="172"/>
    </row>
    <row r="324">
      <c r="A324" s="194"/>
      <c r="C324" s="268"/>
      <c r="Z324" s="132"/>
      <c r="AC324" s="172"/>
    </row>
    <row r="325">
      <c r="A325" s="194"/>
      <c r="C325" s="268"/>
      <c r="Z325" s="132"/>
      <c r="AC325" s="172"/>
    </row>
    <row r="326">
      <c r="A326" s="194"/>
      <c r="C326" s="268"/>
      <c r="Z326" s="132"/>
      <c r="AC326" s="172"/>
    </row>
    <row r="327">
      <c r="A327" s="194"/>
      <c r="C327" s="268"/>
      <c r="Z327" s="132"/>
      <c r="AC327" s="172"/>
    </row>
    <row r="328">
      <c r="A328" s="194"/>
      <c r="C328" s="268"/>
      <c r="Z328" s="132"/>
      <c r="AC328" s="172"/>
    </row>
    <row r="329">
      <c r="A329" s="194"/>
      <c r="C329" s="268"/>
      <c r="Z329" s="132"/>
      <c r="AC329" s="172"/>
    </row>
    <row r="330">
      <c r="A330" s="194"/>
      <c r="C330" s="268"/>
      <c r="Z330" s="132"/>
      <c r="AC330" s="172"/>
    </row>
    <row r="331">
      <c r="A331" s="194"/>
      <c r="C331" s="268"/>
      <c r="Z331" s="132"/>
      <c r="AC331" s="172"/>
    </row>
    <row r="332">
      <c r="A332" s="194"/>
      <c r="C332" s="268"/>
      <c r="Z332" s="132"/>
      <c r="AC332" s="172"/>
    </row>
    <row r="333">
      <c r="A333" s="194"/>
      <c r="C333" s="268"/>
      <c r="Z333" s="132"/>
      <c r="AC333" s="172"/>
    </row>
    <row r="334">
      <c r="A334" s="194"/>
      <c r="C334" s="268"/>
      <c r="Z334" s="132"/>
      <c r="AC334" s="172"/>
    </row>
    <row r="335">
      <c r="A335" s="194"/>
      <c r="C335" s="268"/>
      <c r="Z335" s="132"/>
      <c r="AC335" s="172"/>
    </row>
    <row r="336">
      <c r="A336" s="194"/>
      <c r="C336" s="268"/>
      <c r="Z336" s="132"/>
      <c r="AC336" s="172"/>
    </row>
    <row r="337">
      <c r="A337" s="194"/>
      <c r="C337" s="268"/>
      <c r="Z337" s="132"/>
      <c r="AC337" s="172"/>
    </row>
    <row r="338">
      <c r="A338" s="194"/>
      <c r="C338" s="268"/>
      <c r="Z338" s="132"/>
      <c r="AC338" s="172"/>
    </row>
    <row r="339">
      <c r="A339" s="194"/>
      <c r="C339" s="268"/>
      <c r="Z339" s="132"/>
      <c r="AC339" s="172"/>
    </row>
    <row r="340">
      <c r="A340" s="194"/>
      <c r="C340" s="268"/>
      <c r="Z340" s="132"/>
      <c r="AC340" s="172"/>
    </row>
    <row r="341">
      <c r="A341" s="194"/>
      <c r="C341" s="268"/>
      <c r="Z341" s="132"/>
      <c r="AC341" s="172"/>
    </row>
    <row r="342">
      <c r="A342" s="194"/>
      <c r="C342" s="268"/>
      <c r="Z342" s="132"/>
      <c r="AC342" s="172"/>
    </row>
    <row r="343">
      <c r="A343" s="194"/>
      <c r="C343" s="268"/>
      <c r="Z343" s="132"/>
      <c r="AC343" s="172"/>
    </row>
    <row r="344">
      <c r="A344" s="194"/>
      <c r="C344" s="268"/>
      <c r="Z344" s="132"/>
      <c r="AC344" s="172"/>
    </row>
    <row r="345">
      <c r="A345" s="194"/>
      <c r="C345" s="268"/>
      <c r="Z345" s="132"/>
      <c r="AC345" s="172"/>
    </row>
    <row r="346">
      <c r="A346" s="194"/>
      <c r="C346" s="268"/>
      <c r="Z346" s="132"/>
      <c r="AC346" s="172"/>
    </row>
    <row r="347">
      <c r="A347" s="194"/>
      <c r="C347" s="268"/>
      <c r="Z347" s="132"/>
      <c r="AC347" s="172"/>
    </row>
    <row r="348">
      <c r="A348" s="194"/>
      <c r="C348" s="268"/>
      <c r="Z348" s="132"/>
      <c r="AC348" s="172"/>
    </row>
    <row r="349">
      <c r="A349" s="194"/>
      <c r="C349" s="268"/>
      <c r="Z349" s="132"/>
      <c r="AC349" s="172"/>
    </row>
    <row r="350">
      <c r="A350" s="194"/>
      <c r="C350" s="268"/>
      <c r="Z350" s="132"/>
      <c r="AC350" s="172"/>
    </row>
    <row r="351">
      <c r="A351" s="194"/>
      <c r="C351" s="268"/>
      <c r="Z351" s="132"/>
      <c r="AC351" s="172"/>
    </row>
    <row r="352">
      <c r="A352" s="194"/>
      <c r="C352" s="268"/>
      <c r="Z352" s="132"/>
      <c r="AC352" s="172"/>
    </row>
    <row r="353">
      <c r="A353" s="194"/>
      <c r="C353" s="268"/>
      <c r="Z353" s="132"/>
      <c r="AC353" s="172"/>
    </row>
    <row r="354">
      <c r="A354" s="194"/>
      <c r="C354" s="268"/>
      <c r="Z354" s="132"/>
      <c r="AC354" s="172"/>
    </row>
    <row r="355">
      <c r="A355" s="194"/>
      <c r="C355" s="268"/>
      <c r="Z355" s="132"/>
      <c r="AC355" s="172"/>
    </row>
    <row r="356">
      <c r="A356" s="194"/>
      <c r="C356" s="268"/>
      <c r="Z356" s="132"/>
      <c r="AC356" s="172"/>
    </row>
    <row r="357">
      <c r="A357" s="194"/>
      <c r="C357" s="268"/>
      <c r="Z357" s="132"/>
      <c r="AC357" s="172"/>
    </row>
    <row r="358">
      <c r="A358" s="194"/>
      <c r="C358" s="268"/>
      <c r="Z358" s="132"/>
      <c r="AC358" s="172"/>
    </row>
    <row r="359">
      <c r="A359" s="194"/>
      <c r="C359" s="268"/>
      <c r="Z359" s="132"/>
      <c r="AC359" s="172"/>
    </row>
    <row r="360">
      <c r="A360" s="194"/>
      <c r="C360" s="268"/>
      <c r="Z360" s="132"/>
      <c r="AC360" s="172"/>
    </row>
    <row r="361">
      <c r="A361" s="194"/>
      <c r="C361" s="268"/>
      <c r="Z361" s="132"/>
      <c r="AC361" s="172"/>
    </row>
    <row r="362">
      <c r="A362" s="194"/>
      <c r="C362" s="268"/>
      <c r="Z362" s="132"/>
      <c r="AC362" s="172"/>
    </row>
    <row r="363">
      <c r="A363" s="194"/>
      <c r="C363" s="268"/>
      <c r="Z363" s="132"/>
      <c r="AC363" s="172"/>
    </row>
    <row r="364">
      <c r="A364" s="194"/>
      <c r="C364" s="268"/>
      <c r="Z364" s="132"/>
      <c r="AC364" s="172"/>
    </row>
    <row r="365">
      <c r="A365" s="194"/>
      <c r="C365" s="268"/>
      <c r="Z365" s="132"/>
      <c r="AC365" s="172"/>
    </row>
    <row r="366">
      <c r="A366" s="194"/>
      <c r="C366" s="268"/>
      <c r="Z366" s="132"/>
      <c r="AC366" s="172"/>
    </row>
    <row r="367">
      <c r="A367" s="194"/>
      <c r="C367" s="268"/>
      <c r="Z367" s="132"/>
      <c r="AC367" s="172"/>
    </row>
    <row r="368">
      <c r="A368" s="194"/>
      <c r="C368" s="268"/>
      <c r="Z368" s="132"/>
      <c r="AC368" s="172"/>
    </row>
    <row r="369">
      <c r="A369" s="194"/>
      <c r="C369" s="268"/>
      <c r="Z369" s="132"/>
      <c r="AC369" s="172"/>
    </row>
    <row r="370">
      <c r="A370" s="194"/>
      <c r="C370" s="268"/>
      <c r="Z370" s="132"/>
      <c r="AC370" s="172"/>
    </row>
    <row r="371">
      <c r="A371" s="194"/>
      <c r="C371" s="268"/>
      <c r="Z371" s="132"/>
      <c r="AC371" s="172"/>
    </row>
    <row r="372">
      <c r="A372" s="194"/>
      <c r="C372" s="268"/>
      <c r="Z372" s="132"/>
      <c r="AC372" s="172"/>
    </row>
    <row r="373">
      <c r="A373" s="194"/>
      <c r="C373" s="268"/>
      <c r="Z373" s="132"/>
      <c r="AC373" s="172"/>
    </row>
    <row r="374">
      <c r="A374" s="194"/>
      <c r="C374" s="268"/>
      <c r="Z374" s="132"/>
      <c r="AC374" s="172"/>
    </row>
    <row r="375">
      <c r="A375" s="194"/>
      <c r="C375" s="268"/>
      <c r="Z375" s="132"/>
      <c r="AC375" s="172"/>
    </row>
    <row r="376">
      <c r="A376" s="194"/>
      <c r="C376" s="268"/>
      <c r="Z376" s="132"/>
      <c r="AC376" s="172"/>
    </row>
    <row r="377">
      <c r="A377" s="194"/>
      <c r="C377" s="268"/>
      <c r="Z377" s="132"/>
      <c r="AC377" s="172"/>
    </row>
    <row r="378">
      <c r="A378" s="194"/>
      <c r="C378" s="268"/>
      <c r="Z378" s="132"/>
      <c r="AC378" s="172"/>
    </row>
    <row r="379">
      <c r="A379" s="194"/>
      <c r="C379" s="268"/>
      <c r="Z379" s="132"/>
      <c r="AC379" s="172"/>
    </row>
    <row r="380">
      <c r="A380" s="194"/>
      <c r="C380" s="268"/>
      <c r="Z380" s="132"/>
      <c r="AC380" s="172"/>
    </row>
    <row r="381">
      <c r="A381" s="194"/>
      <c r="C381" s="268"/>
      <c r="Z381" s="132"/>
      <c r="AC381" s="172"/>
    </row>
    <row r="382">
      <c r="A382" s="194"/>
      <c r="C382" s="268"/>
      <c r="Z382" s="132"/>
      <c r="AC382" s="172"/>
    </row>
    <row r="383">
      <c r="A383" s="194"/>
      <c r="C383" s="268"/>
      <c r="Z383" s="132"/>
      <c r="AC383" s="172"/>
    </row>
    <row r="384">
      <c r="A384" s="194"/>
      <c r="C384" s="268"/>
      <c r="Z384" s="132"/>
      <c r="AC384" s="172"/>
    </row>
    <row r="385">
      <c r="A385" s="194"/>
      <c r="C385" s="268"/>
      <c r="Z385" s="132"/>
      <c r="AC385" s="172"/>
    </row>
    <row r="386">
      <c r="A386" s="194"/>
      <c r="C386" s="268"/>
      <c r="Z386" s="132"/>
      <c r="AC386" s="172"/>
    </row>
    <row r="387">
      <c r="A387" s="194"/>
      <c r="C387" s="268"/>
      <c r="Z387" s="132"/>
      <c r="AC387" s="172"/>
    </row>
    <row r="388">
      <c r="A388" s="194"/>
      <c r="C388" s="268"/>
      <c r="Z388" s="132"/>
      <c r="AC388" s="172"/>
    </row>
    <row r="389">
      <c r="A389" s="194"/>
      <c r="C389" s="268"/>
      <c r="Z389" s="132"/>
      <c r="AC389" s="172"/>
    </row>
    <row r="390">
      <c r="A390" s="194"/>
      <c r="C390" s="268"/>
      <c r="Z390" s="132"/>
      <c r="AC390" s="172"/>
    </row>
    <row r="391">
      <c r="A391" s="194"/>
      <c r="C391" s="268"/>
      <c r="Z391" s="132"/>
      <c r="AC391" s="172"/>
    </row>
    <row r="392">
      <c r="A392" s="194"/>
      <c r="C392" s="268"/>
      <c r="Z392" s="132"/>
      <c r="AC392" s="172"/>
    </row>
    <row r="393">
      <c r="A393" s="194"/>
      <c r="C393" s="268"/>
      <c r="Z393" s="132"/>
      <c r="AC393" s="172"/>
    </row>
    <row r="394">
      <c r="A394" s="194"/>
      <c r="C394" s="268"/>
      <c r="Z394" s="132"/>
      <c r="AC394" s="172"/>
    </row>
    <row r="395">
      <c r="A395" s="194"/>
      <c r="C395" s="268"/>
      <c r="Z395" s="132"/>
      <c r="AC395" s="172"/>
    </row>
    <row r="396">
      <c r="A396" s="194"/>
      <c r="C396" s="268"/>
      <c r="Z396" s="132"/>
      <c r="AC396" s="172"/>
    </row>
    <row r="397">
      <c r="A397" s="194"/>
      <c r="C397" s="268"/>
      <c r="Z397" s="132"/>
      <c r="AC397" s="172"/>
    </row>
    <row r="398">
      <c r="A398" s="194"/>
      <c r="C398" s="268"/>
      <c r="Z398" s="132"/>
      <c r="AC398" s="172"/>
    </row>
    <row r="399">
      <c r="A399" s="194"/>
      <c r="C399" s="268"/>
      <c r="Z399" s="132"/>
      <c r="AC399" s="172"/>
    </row>
    <row r="400">
      <c r="A400" s="194"/>
      <c r="C400" s="268"/>
      <c r="Z400" s="132"/>
      <c r="AC400" s="172"/>
    </row>
    <row r="401">
      <c r="A401" s="194"/>
      <c r="C401" s="268"/>
      <c r="Z401" s="132"/>
      <c r="AC401" s="172"/>
    </row>
    <row r="402">
      <c r="A402" s="194"/>
      <c r="C402" s="268"/>
      <c r="Z402" s="132"/>
      <c r="AC402" s="172"/>
    </row>
    <row r="403">
      <c r="A403" s="194"/>
      <c r="C403" s="268"/>
      <c r="Z403" s="132"/>
      <c r="AC403" s="172"/>
    </row>
    <row r="404">
      <c r="A404" s="194"/>
      <c r="C404" s="268"/>
      <c r="Z404" s="132"/>
      <c r="AC404" s="172"/>
    </row>
    <row r="405">
      <c r="A405" s="194"/>
      <c r="C405" s="268"/>
      <c r="Z405" s="132"/>
      <c r="AC405" s="172"/>
    </row>
    <row r="406">
      <c r="A406" s="194"/>
      <c r="C406" s="268"/>
      <c r="Z406" s="132"/>
      <c r="AC406" s="172"/>
    </row>
    <row r="407">
      <c r="A407" s="194"/>
      <c r="C407" s="268"/>
      <c r="Z407" s="132"/>
      <c r="AC407" s="172"/>
    </row>
    <row r="408">
      <c r="A408" s="194"/>
      <c r="C408" s="268"/>
      <c r="Z408" s="132"/>
      <c r="AC408" s="172"/>
    </row>
    <row r="409">
      <c r="A409" s="194"/>
      <c r="C409" s="268"/>
      <c r="Z409" s="132"/>
      <c r="AC409" s="172"/>
    </row>
    <row r="410">
      <c r="A410" s="194"/>
      <c r="C410" s="268"/>
      <c r="Z410" s="132"/>
      <c r="AC410" s="172"/>
    </row>
    <row r="411">
      <c r="A411" s="194"/>
      <c r="C411" s="268"/>
      <c r="Z411" s="132"/>
      <c r="AC411" s="172"/>
    </row>
    <row r="412">
      <c r="A412" s="194"/>
      <c r="C412" s="268"/>
      <c r="Z412" s="132"/>
      <c r="AC412" s="172"/>
    </row>
    <row r="413">
      <c r="A413" s="194"/>
      <c r="C413" s="268"/>
      <c r="Z413" s="132"/>
      <c r="AC413" s="172"/>
    </row>
    <row r="414">
      <c r="A414" s="194"/>
      <c r="C414" s="268"/>
      <c r="Z414" s="132"/>
      <c r="AC414" s="172"/>
    </row>
    <row r="415">
      <c r="A415" s="194"/>
      <c r="C415" s="268"/>
      <c r="Z415" s="132"/>
      <c r="AC415" s="172"/>
    </row>
    <row r="416">
      <c r="A416" s="194"/>
      <c r="C416" s="268"/>
      <c r="Z416" s="132"/>
      <c r="AC416" s="172"/>
    </row>
    <row r="417">
      <c r="A417" s="194"/>
      <c r="C417" s="268"/>
      <c r="Z417" s="132"/>
      <c r="AC417" s="172"/>
    </row>
    <row r="418">
      <c r="A418" s="194"/>
      <c r="C418" s="268"/>
      <c r="Z418" s="132"/>
      <c r="AC418" s="172"/>
    </row>
    <row r="419">
      <c r="A419" s="194"/>
      <c r="C419" s="268"/>
      <c r="Z419" s="132"/>
      <c r="AC419" s="172"/>
    </row>
    <row r="420">
      <c r="A420" s="194"/>
      <c r="C420" s="268"/>
      <c r="Z420" s="132"/>
      <c r="AC420" s="172"/>
    </row>
    <row r="421">
      <c r="A421" s="194"/>
      <c r="C421" s="268"/>
      <c r="Z421" s="132"/>
      <c r="AC421" s="172"/>
    </row>
    <row r="422">
      <c r="A422" s="194"/>
      <c r="C422" s="268"/>
      <c r="Z422" s="132"/>
      <c r="AC422" s="172"/>
    </row>
    <row r="423">
      <c r="A423" s="194"/>
      <c r="C423" s="268"/>
      <c r="Z423" s="132"/>
      <c r="AC423" s="172"/>
    </row>
    <row r="424">
      <c r="A424" s="194"/>
      <c r="C424" s="268"/>
      <c r="Z424" s="132"/>
      <c r="AC424" s="172"/>
    </row>
    <row r="425">
      <c r="A425" s="194"/>
      <c r="C425" s="268"/>
      <c r="Z425" s="132"/>
      <c r="AC425" s="172"/>
    </row>
    <row r="426">
      <c r="A426" s="194"/>
      <c r="C426" s="268"/>
      <c r="Z426" s="132"/>
      <c r="AC426" s="172"/>
    </row>
    <row r="427">
      <c r="A427" s="194"/>
      <c r="C427" s="268"/>
      <c r="Z427" s="132"/>
      <c r="AC427" s="172"/>
    </row>
    <row r="428">
      <c r="A428" s="194"/>
      <c r="C428" s="268"/>
      <c r="Z428" s="132"/>
      <c r="AC428" s="172"/>
    </row>
    <row r="429">
      <c r="A429" s="194"/>
      <c r="C429" s="268"/>
      <c r="Z429" s="132"/>
      <c r="AC429" s="172"/>
    </row>
    <row r="430">
      <c r="A430" s="194"/>
      <c r="C430" s="268"/>
      <c r="Z430" s="132"/>
      <c r="AC430" s="172"/>
    </row>
    <row r="431">
      <c r="A431" s="194"/>
      <c r="C431" s="268"/>
      <c r="Z431" s="132"/>
      <c r="AC431" s="172"/>
    </row>
    <row r="432">
      <c r="A432" s="194"/>
      <c r="C432" s="268"/>
      <c r="Z432" s="132"/>
      <c r="AC432" s="172"/>
    </row>
    <row r="433">
      <c r="A433" s="194"/>
      <c r="C433" s="268"/>
      <c r="Z433" s="132"/>
      <c r="AC433" s="172"/>
    </row>
    <row r="434">
      <c r="A434" s="194"/>
      <c r="C434" s="268"/>
      <c r="Z434" s="132"/>
      <c r="AC434" s="172"/>
    </row>
    <row r="435">
      <c r="A435" s="194"/>
      <c r="C435" s="268"/>
      <c r="Z435" s="132"/>
      <c r="AC435" s="172"/>
    </row>
    <row r="436">
      <c r="A436" s="194"/>
      <c r="C436" s="268"/>
      <c r="Z436" s="132"/>
      <c r="AC436" s="172"/>
    </row>
    <row r="437">
      <c r="A437" s="194"/>
      <c r="C437" s="268"/>
      <c r="Z437" s="132"/>
      <c r="AC437" s="172"/>
    </row>
    <row r="438">
      <c r="A438" s="194"/>
      <c r="C438" s="268"/>
      <c r="Z438" s="132"/>
      <c r="AC438" s="172"/>
    </row>
    <row r="439">
      <c r="A439" s="194"/>
      <c r="C439" s="268"/>
      <c r="Z439" s="132"/>
      <c r="AC439" s="172"/>
    </row>
    <row r="440">
      <c r="A440" s="194"/>
      <c r="C440" s="268"/>
      <c r="Z440" s="132"/>
      <c r="AC440" s="172"/>
    </row>
    <row r="441">
      <c r="A441" s="194"/>
      <c r="C441" s="268"/>
      <c r="Z441" s="132"/>
      <c r="AC441" s="172"/>
    </row>
    <row r="442">
      <c r="A442" s="194"/>
      <c r="C442" s="268"/>
      <c r="Z442" s="132"/>
      <c r="AC442" s="172"/>
    </row>
    <row r="443">
      <c r="A443" s="194"/>
      <c r="C443" s="268"/>
      <c r="Z443" s="132"/>
      <c r="AC443" s="172"/>
    </row>
    <row r="444">
      <c r="A444" s="194"/>
      <c r="C444" s="268"/>
      <c r="Z444" s="132"/>
      <c r="AC444" s="172"/>
    </row>
    <row r="445">
      <c r="A445" s="194"/>
      <c r="C445" s="268"/>
      <c r="Z445" s="132"/>
      <c r="AC445" s="172"/>
    </row>
    <row r="446">
      <c r="A446" s="194"/>
      <c r="C446" s="268"/>
      <c r="Z446" s="132"/>
      <c r="AC446" s="172"/>
    </row>
    <row r="447">
      <c r="A447" s="194"/>
      <c r="C447" s="268"/>
      <c r="Z447" s="132"/>
      <c r="AC447" s="172"/>
    </row>
    <row r="448">
      <c r="A448" s="194"/>
      <c r="C448" s="268"/>
      <c r="Z448" s="132"/>
      <c r="AC448" s="172"/>
    </row>
    <row r="449">
      <c r="A449" s="194"/>
      <c r="C449" s="268"/>
      <c r="Z449" s="132"/>
      <c r="AC449" s="172"/>
    </row>
    <row r="450">
      <c r="A450" s="194"/>
      <c r="C450" s="268"/>
      <c r="Z450" s="132"/>
      <c r="AC450" s="172"/>
    </row>
    <row r="451">
      <c r="A451" s="194"/>
      <c r="C451" s="268"/>
      <c r="Z451" s="132"/>
      <c r="AC451" s="172"/>
    </row>
    <row r="452">
      <c r="A452" s="194"/>
      <c r="C452" s="268"/>
      <c r="Z452" s="132"/>
      <c r="AC452" s="172"/>
    </row>
    <row r="453">
      <c r="A453" s="194"/>
      <c r="C453" s="268"/>
      <c r="Z453" s="132"/>
      <c r="AC453" s="172"/>
    </row>
    <row r="454">
      <c r="A454" s="194"/>
      <c r="C454" s="268"/>
      <c r="Z454" s="132"/>
      <c r="AC454" s="172"/>
    </row>
    <row r="455">
      <c r="A455" s="194"/>
      <c r="C455" s="268"/>
      <c r="Z455" s="132"/>
      <c r="AC455" s="172"/>
    </row>
    <row r="456">
      <c r="A456" s="194"/>
      <c r="C456" s="268"/>
      <c r="Z456" s="132"/>
      <c r="AC456" s="172"/>
    </row>
    <row r="457">
      <c r="A457" s="194"/>
      <c r="C457" s="268"/>
      <c r="Z457" s="132"/>
      <c r="AC457" s="172"/>
    </row>
    <row r="458">
      <c r="A458" s="194"/>
      <c r="C458" s="268"/>
      <c r="Z458" s="132"/>
      <c r="AC458" s="172"/>
    </row>
    <row r="459">
      <c r="A459" s="194"/>
      <c r="C459" s="268"/>
      <c r="Z459" s="132"/>
      <c r="AC459" s="172"/>
    </row>
    <row r="460">
      <c r="A460" s="194"/>
      <c r="C460" s="268"/>
      <c r="Z460" s="132"/>
      <c r="AC460" s="172"/>
    </row>
    <row r="461">
      <c r="A461" s="194"/>
      <c r="C461" s="268"/>
      <c r="Z461" s="132"/>
      <c r="AC461" s="172"/>
    </row>
    <row r="462">
      <c r="A462" s="194"/>
      <c r="C462" s="268"/>
      <c r="Z462" s="132"/>
      <c r="AC462" s="172"/>
    </row>
    <row r="463">
      <c r="A463" s="194"/>
      <c r="C463" s="268"/>
      <c r="Z463" s="132"/>
      <c r="AC463" s="172"/>
    </row>
    <row r="464">
      <c r="A464" s="194"/>
      <c r="C464" s="268"/>
      <c r="Z464" s="132"/>
      <c r="AC464" s="172"/>
    </row>
    <row r="465">
      <c r="A465" s="194"/>
      <c r="C465" s="268"/>
      <c r="Z465" s="132"/>
      <c r="AC465" s="172"/>
    </row>
    <row r="466">
      <c r="A466" s="194"/>
      <c r="C466" s="268"/>
      <c r="Z466" s="132"/>
      <c r="AC466" s="172"/>
    </row>
    <row r="467">
      <c r="A467" s="194"/>
      <c r="C467" s="268"/>
      <c r="Z467" s="132"/>
      <c r="AC467" s="172"/>
    </row>
    <row r="468">
      <c r="A468" s="194"/>
      <c r="C468" s="268"/>
      <c r="Z468" s="132"/>
      <c r="AC468" s="172"/>
    </row>
    <row r="469">
      <c r="A469" s="194"/>
      <c r="C469" s="268"/>
      <c r="Z469" s="132"/>
      <c r="AC469" s="172"/>
    </row>
    <row r="470">
      <c r="A470" s="194"/>
      <c r="C470" s="268"/>
      <c r="Z470" s="132"/>
      <c r="AC470" s="172"/>
    </row>
    <row r="471">
      <c r="A471" s="194"/>
      <c r="C471" s="268"/>
      <c r="Z471" s="132"/>
      <c r="AC471" s="172"/>
    </row>
    <row r="472">
      <c r="A472" s="194"/>
      <c r="C472" s="268"/>
      <c r="Z472" s="132"/>
      <c r="AC472" s="172"/>
    </row>
    <row r="473">
      <c r="A473" s="194"/>
      <c r="C473" s="268"/>
      <c r="Z473" s="132"/>
      <c r="AC473" s="172"/>
    </row>
    <row r="474">
      <c r="A474" s="194"/>
      <c r="C474" s="268"/>
      <c r="Z474" s="132"/>
      <c r="AC474" s="172"/>
    </row>
    <row r="475">
      <c r="A475" s="194"/>
      <c r="C475" s="268"/>
      <c r="Z475" s="132"/>
      <c r="AC475" s="172"/>
    </row>
    <row r="476">
      <c r="A476" s="194"/>
      <c r="C476" s="268"/>
      <c r="Z476" s="132"/>
      <c r="AC476" s="172"/>
    </row>
    <row r="477">
      <c r="A477" s="194"/>
      <c r="C477" s="268"/>
      <c r="Z477" s="132"/>
      <c r="AC477" s="172"/>
    </row>
    <row r="478">
      <c r="A478" s="194"/>
      <c r="C478" s="268"/>
      <c r="Z478" s="132"/>
      <c r="AC478" s="172"/>
    </row>
    <row r="479">
      <c r="A479" s="194"/>
      <c r="C479" s="268"/>
      <c r="Z479" s="132"/>
      <c r="AC479" s="172"/>
    </row>
    <row r="480">
      <c r="A480" s="194"/>
      <c r="C480" s="268"/>
      <c r="Z480" s="132"/>
      <c r="AC480" s="172"/>
    </row>
    <row r="481">
      <c r="A481" s="194"/>
      <c r="C481" s="268"/>
      <c r="Z481" s="132"/>
      <c r="AC481" s="172"/>
    </row>
    <row r="482">
      <c r="A482" s="194"/>
      <c r="C482" s="268"/>
      <c r="Z482" s="132"/>
      <c r="AC482" s="172"/>
    </row>
    <row r="483">
      <c r="A483" s="194"/>
      <c r="C483" s="268"/>
      <c r="Z483" s="132"/>
      <c r="AC483" s="172"/>
    </row>
    <row r="484">
      <c r="A484" s="194"/>
      <c r="C484" s="268"/>
      <c r="Z484" s="132"/>
      <c r="AC484" s="172"/>
    </row>
    <row r="485">
      <c r="A485" s="194"/>
      <c r="C485" s="268"/>
      <c r="Z485" s="132"/>
      <c r="AC485" s="172"/>
    </row>
    <row r="486">
      <c r="A486" s="194"/>
      <c r="C486" s="268"/>
      <c r="Z486" s="132"/>
      <c r="AC486" s="172"/>
    </row>
    <row r="487">
      <c r="A487" s="194"/>
      <c r="C487" s="268"/>
      <c r="Z487" s="132"/>
      <c r="AC487" s="172"/>
    </row>
    <row r="488">
      <c r="A488" s="194"/>
      <c r="C488" s="268"/>
      <c r="Z488" s="132"/>
      <c r="AC488" s="172"/>
    </row>
    <row r="489">
      <c r="A489" s="194"/>
      <c r="C489" s="268"/>
      <c r="Z489" s="132"/>
      <c r="AC489" s="172"/>
    </row>
    <row r="490">
      <c r="A490" s="194"/>
      <c r="C490" s="268"/>
      <c r="Z490" s="132"/>
      <c r="AC490" s="172"/>
    </row>
    <row r="491">
      <c r="A491" s="194"/>
      <c r="C491" s="268"/>
      <c r="Z491" s="132"/>
      <c r="AC491" s="172"/>
    </row>
    <row r="492">
      <c r="A492" s="194"/>
      <c r="C492" s="268"/>
      <c r="Z492" s="132"/>
      <c r="AC492" s="172"/>
    </row>
    <row r="493">
      <c r="A493" s="194"/>
      <c r="C493" s="268"/>
      <c r="Z493" s="132"/>
      <c r="AC493" s="172"/>
    </row>
    <row r="494">
      <c r="A494" s="194"/>
      <c r="C494" s="268"/>
      <c r="Z494" s="132"/>
      <c r="AC494" s="172"/>
    </row>
    <row r="495">
      <c r="A495" s="194"/>
      <c r="C495" s="268"/>
      <c r="Z495" s="132"/>
      <c r="AC495" s="172"/>
    </row>
    <row r="496">
      <c r="A496" s="194"/>
      <c r="C496" s="268"/>
      <c r="Z496" s="132"/>
      <c r="AC496" s="172"/>
    </row>
    <row r="497">
      <c r="A497" s="194"/>
      <c r="C497" s="268"/>
      <c r="Z497" s="132"/>
      <c r="AC497" s="172"/>
    </row>
    <row r="498">
      <c r="A498" s="194"/>
      <c r="C498" s="268"/>
      <c r="Z498" s="132"/>
      <c r="AC498" s="172"/>
    </row>
    <row r="499">
      <c r="A499" s="194"/>
      <c r="C499" s="268"/>
      <c r="Z499" s="132"/>
      <c r="AC499" s="172"/>
    </row>
    <row r="500">
      <c r="A500" s="194"/>
      <c r="C500" s="268"/>
      <c r="Z500" s="132"/>
      <c r="AC500" s="172"/>
    </row>
    <row r="501">
      <c r="A501" s="194"/>
      <c r="C501" s="268"/>
      <c r="Z501" s="132"/>
      <c r="AC501" s="172"/>
    </row>
    <row r="502">
      <c r="A502" s="194"/>
      <c r="C502" s="268"/>
      <c r="Z502" s="132"/>
      <c r="AC502" s="172"/>
    </row>
    <row r="503">
      <c r="A503" s="194"/>
      <c r="C503" s="268"/>
      <c r="Z503" s="132"/>
      <c r="AC503" s="172"/>
    </row>
    <row r="504">
      <c r="A504" s="194"/>
      <c r="C504" s="268"/>
      <c r="Z504" s="132"/>
      <c r="AC504" s="172"/>
    </row>
    <row r="505">
      <c r="A505" s="194"/>
      <c r="C505" s="268"/>
      <c r="Z505" s="132"/>
      <c r="AC505" s="172"/>
    </row>
    <row r="506">
      <c r="A506" s="194"/>
      <c r="C506" s="268"/>
      <c r="Z506" s="132"/>
      <c r="AC506" s="172"/>
    </row>
    <row r="507">
      <c r="A507" s="194"/>
      <c r="C507" s="268"/>
      <c r="Z507" s="132"/>
      <c r="AC507" s="172"/>
    </row>
    <row r="508">
      <c r="A508" s="194"/>
      <c r="C508" s="268"/>
      <c r="Z508" s="132"/>
      <c r="AC508" s="172"/>
    </row>
    <row r="509">
      <c r="A509" s="194"/>
      <c r="C509" s="268"/>
      <c r="Z509" s="132"/>
      <c r="AC509" s="172"/>
    </row>
    <row r="510">
      <c r="A510" s="194"/>
      <c r="C510" s="268"/>
      <c r="Z510" s="132"/>
      <c r="AC510" s="172"/>
    </row>
    <row r="511">
      <c r="A511" s="194"/>
      <c r="C511" s="268"/>
      <c r="Z511" s="132"/>
      <c r="AC511" s="172"/>
    </row>
    <row r="512">
      <c r="A512" s="194"/>
      <c r="C512" s="268"/>
      <c r="Z512" s="132"/>
      <c r="AC512" s="172"/>
    </row>
    <row r="513">
      <c r="A513" s="194"/>
      <c r="C513" s="268"/>
      <c r="Z513" s="132"/>
      <c r="AC513" s="172"/>
    </row>
    <row r="514">
      <c r="A514" s="194"/>
      <c r="C514" s="268"/>
      <c r="Z514" s="132"/>
      <c r="AC514" s="172"/>
    </row>
    <row r="515">
      <c r="A515" s="194"/>
      <c r="C515" s="268"/>
      <c r="Z515" s="132"/>
      <c r="AC515" s="172"/>
    </row>
    <row r="516">
      <c r="A516" s="194"/>
      <c r="C516" s="268"/>
      <c r="Z516" s="132"/>
      <c r="AC516" s="172"/>
    </row>
    <row r="517">
      <c r="A517" s="194"/>
      <c r="C517" s="268"/>
      <c r="Z517" s="132"/>
      <c r="AC517" s="172"/>
    </row>
    <row r="518">
      <c r="A518" s="194"/>
      <c r="C518" s="268"/>
      <c r="Z518" s="132"/>
      <c r="AC518" s="172"/>
    </row>
    <row r="519">
      <c r="A519" s="194"/>
      <c r="C519" s="268"/>
      <c r="Z519" s="132"/>
      <c r="AC519" s="172"/>
    </row>
    <row r="520">
      <c r="A520" s="194"/>
      <c r="C520" s="268"/>
      <c r="Z520" s="132"/>
      <c r="AC520" s="172"/>
    </row>
    <row r="521">
      <c r="A521" s="194"/>
      <c r="C521" s="268"/>
      <c r="Z521" s="132"/>
      <c r="AC521" s="172"/>
    </row>
    <row r="522">
      <c r="A522" s="194"/>
      <c r="C522" s="268"/>
      <c r="Z522" s="132"/>
      <c r="AC522" s="172"/>
    </row>
    <row r="523">
      <c r="A523" s="194"/>
      <c r="C523" s="268"/>
      <c r="Z523" s="132"/>
      <c r="AC523" s="172"/>
    </row>
    <row r="524">
      <c r="A524" s="194"/>
      <c r="C524" s="268"/>
      <c r="Z524" s="132"/>
      <c r="AC524" s="172"/>
    </row>
    <row r="525">
      <c r="A525" s="194"/>
      <c r="C525" s="268"/>
      <c r="Z525" s="132"/>
      <c r="AC525" s="172"/>
    </row>
    <row r="526">
      <c r="A526" s="194"/>
      <c r="C526" s="268"/>
      <c r="Z526" s="132"/>
      <c r="AC526" s="172"/>
    </row>
    <row r="527">
      <c r="A527" s="194"/>
      <c r="C527" s="268"/>
      <c r="Z527" s="132"/>
      <c r="AC527" s="172"/>
    </row>
    <row r="528">
      <c r="A528" s="194"/>
      <c r="C528" s="268"/>
      <c r="Z528" s="132"/>
      <c r="AC528" s="172"/>
    </row>
    <row r="529">
      <c r="A529" s="194"/>
      <c r="C529" s="268"/>
      <c r="Z529" s="132"/>
      <c r="AC529" s="172"/>
    </row>
    <row r="530">
      <c r="A530" s="194"/>
      <c r="C530" s="268"/>
      <c r="Z530" s="132"/>
      <c r="AC530" s="172"/>
    </row>
    <row r="531">
      <c r="A531" s="194"/>
      <c r="C531" s="268"/>
      <c r="Z531" s="132"/>
      <c r="AC531" s="172"/>
    </row>
    <row r="532">
      <c r="A532" s="194"/>
      <c r="C532" s="268"/>
      <c r="Z532" s="132"/>
      <c r="AC532" s="172"/>
    </row>
    <row r="533">
      <c r="A533" s="194"/>
      <c r="C533" s="268"/>
      <c r="Z533" s="132"/>
      <c r="AC533" s="172"/>
    </row>
    <row r="534">
      <c r="A534" s="194"/>
      <c r="C534" s="268"/>
      <c r="Z534" s="132"/>
      <c r="AC534" s="172"/>
    </row>
    <row r="535">
      <c r="A535" s="194"/>
      <c r="C535" s="268"/>
      <c r="Z535" s="132"/>
      <c r="AC535" s="172"/>
    </row>
    <row r="536">
      <c r="A536" s="194"/>
      <c r="C536" s="268"/>
      <c r="Z536" s="132"/>
      <c r="AC536" s="172"/>
    </row>
    <row r="537">
      <c r="A537" s="194"/>
      <c r="C537" s="268"/>
      <c r="Z537" s="132"/>
      <c r="AC537" s="172"/>
    </row>
    <row r="538">
      <c r="A538" s="194"/>
      <c r="C538" s="268"/>
      <c r="Z538" s="132"/>
      <c r="AC538" s="172"/>
    </row>
    <row r="539">
      <c r="A539" s="194"/>
      <c r="C539" s="268"/>
      <c r="Z539" s="132"/>
      <c r="AC539" s="172"/>
    </row>
    <row r="540">
      <c r="A540" s="194"/>
      <c r="C540" s="268"/>
      <c r="Z540" s="132"/>
      <c r="AC540" s="172"/>
    </row>
    <row r="541">
      <c r="A541" s="194"/>
      <c r="C541" s="268"/>
      <c r="Z541" s="132"/>
      <c r="AC541" s="172"/>
    </row>
    <row r="542">
      <c r="A542" s="194"/>
      <c r="C542" s="268"/>
      <c r="Z542" s="132"/>
      <c r="AC542" s="172"/>
    </row>
    <row r="543">
      <c r="A543" s="194"/>
      <c r="C543" s="268"/>
      <c r="Z543" s="132"/>
      <c r="AC543" s="172"/>
    </row>
    <row r="544">
      <c r="A544" s="194"/>
      <c r="C544" s="268"/>
      <c r="Z544" s="132"/>
      <c r="AC544" s="172"/>
    </row>
    <row r="545">
      <c r="A545" s="194"/>
      <c r="C545" s="268"/>
      <c r="Z545" s="132"/>
      <c r="AC545" s="172"/>
    </row>
    <row r="546">
      <c r="A546" s="194"/>
      <c r="C546" s="268"/>
      <c r="Z546" s="132"/>
      <c r="AC546" s="172"/>
    </row>
    <row r="547">
      <c r="A547" s="194"/>
      <c r="C547" s="268"/>
      <c r="Z547" s="132"/>
      <c r="AC547" s="172"/>
    </row>
    <row r="548">
      <c r="A548" s="194"/>
      <c r="C548" s="268"/>
      <c r="Z548" s="132"/>
      <c r="AC548" s="172"/>
    </row>
    <row r="549">
      <c r="A549" s="194"/>
      <c r="C549" s="268"/>
      <c r="Z549" s="132"/>
      <c r="AC549" s="172"/>
    </row>
    <row r="550">
      <c r="A550" s="194"/>
      <c r="C550" s="268"/>
      <c r="Z550" s="132"/>
      <c r="AC550" s="172"/>
    </row>
    <row r="551">
      <c r="A551" s="194"/>
      <c r="C551" s="268"/>
      <c r="Z551" s="132"/>
      <c r="AC551" s="172"/>
    </row>
    <row r="552">
      <c r="A552" s="194"/>
      <c r="C552" s="268"/>
      <c r="Z552" s="132"/>
      <c r="AC552" s="172"/>
    </row>
    <row r="553">
      <c r="A553" s="194"/>
      <c r="C553" s="268"/>
      <c r="Z553" s="132"/>
      <c r="AC553" s="172"/>
    </row>
    <row r="554">
      <c r="A554" s="194"/>
      <c r="C554" s="268"/>
      <c r="Z554" s="132"/>
      <c r="AC554" s="172"/>
    </row>
    <row r="555">
      <c r="A555" s="194"/>
      <c r="C555" s="268"/>
      <c r="Z555" s="132"/>
      <c r="AC555" s="172"/>
    </row>
    <row r="556">
      <c r="A556" s="194"/>
      <c r="C556" s="268"/>
      <c r="Z556" s="132"/>
      <c r="AC556" s="172"/>
    </row>
    <row r="557">
      <c r="A557" s="194"/>
      <c r="C557" s="268"/>
      <c r="Z557" s="132"/>
      <c r="AC557" s="172"/>
    </row>
    <row r="558">
      <c r="A558" s="194"/>
      <c r="C558" s="268"/>
      <c r="Z558" s="132"/>
      <c r="AC558" s="172"/>
    </row>
    <row r="559">
      <c r="A559" s="194"/>
      <c r="C559" s="268"/>
      <c r="Z559" s="132"/>
      <c r="AC559" s="172"/>
    </row>
    <row r="560">
      <c r="A560" s="194"/>
      <c r="C560" s="268"/>
      <c r="Z560" s="132"/>
      <c r="AC560" s="172"/>
    </row>
    <row r="561">
      <c r="A561" s="194"/>
      <c r="C561" s="268"/>
      <c r="Z561" s="132"/>
      <c r="AC561" s="172"/>
    </row>
    <row r="562">
      <c r="A562" s="194"/>
      <c r="C562" s="268"/>
      <c r="Z562" s="132"/>
      <c r="AC562" s="172"/>
    </row>
    <row r="563">
      <c r="A563" s="194"/>
      <c r="C563" s="268"/>
      <c r="Z563" s="132"/>
      <c r="AC563" s="172"/>
    </row>
    <row r="564">
      <c r="A564" s="194"/>
      <c r="C564" s="268"/>
      <c r="Z564" s="132"/>
      <c r="AC564" s="172"/>
    </row>
    <row r="565">
      <c r="A565" s="194"/>
      <c r="C565" s="268"/>
      <c r="Z565" s="132"/>
      <c r="AC565" s="172"/>
    </row>
    <row r="566">
      <c r="A566" s="194"/>
      <c r="C566" s="268"/>
      <c r="Z566" s="132"/>
      <c r="AC566" s="172"/>
    </row>
    <row r="567">
      <c r="A567" s="194"/>
      <c r="C567" s="268"/>
      <c r="Z567" s="132"/>
      <c r="AC567" s="172"/>
    </row>
    <row r="568">
      <c r="A568" s="194"/>
      <c r="C568" s="268"/>
      <c r="Z568" s="132"/>
      <c r="AC568" s="172"/>
    </row>
    <row r="569">
      <c r="A569" s="194"/>
      <c r="C569" s="268"/>
      <c r="Z569" s="132"/>
      <c r="AC569" s="172"/>
    </row>
    <row r="570">
      <c r="A570" s="194"/>
      <c r="C570" s="268"/>
      <c r="Z570" s="132"/>
      <c r="AC570" s="172"/>
    </row>
    <row r="571">
      <c r="A571" s="194"/>
      <c r="C571" s="268"/>
      <c r="Z571" s="132"/>
      <c r="AC571" s="172"/>
    </row>
    <row r="572">
      <c r="A572" s="194"/>
      <c r="C572" s="268"/>
      <c r="Z572" s="132"/>
      <c r="AC572" s="172"/>
    </row>
    <row r="573">
      <c r="A573" s="194"/>
      <c r="C573" s="268"/>
      <c r="Z573" s="132"/>
      <c r="AC573" s="172"/>
    </row>
    <row r="574">
      <c r="A574" s="194"/>
      <c r="C574" s="268"/>
      <c r="Z574" s="132"/>
      <c r="AC574" s="172"/>
    </row>
    <row r="575">
      <c r="A575" s="194"/>
      <c r="C575" s="268"/>
      <c r="Z575" s="132"/>
      <c r="AC575" s="172"/>
    </row>
    <row r="576">
      <c r="A576" s="194"/>
      <c r="C576" s="268"/>
      <c r="Z576" s="132"/>
      <c r="AC576" s="172"/>
    </row>
    <row r="577">
      <c r="A577" s="194"/>
      <c r="C577" s="268"/>
      <c r="Z577" s="132"/>
      <c r="AC577" s="172"/>
    </row>
    <row r="578">
      <c r="A578" s="194"/>
      <c r="C578" s="268"/>
      <c r="Z578" s="132"/>
      <c r="AC578" s="172"/>
    </row>
    <row r="579">
      <c r="A579" s="194"/>
      <c r="C579" s="268"/>
      <c r="Z579" s="132"/>
      <c r="AC579" s="172"/>
    </row>
    <row r="580">
      <c r="A580" s="194"/>
      <c r="C580" s="268"/>
      <c r="Z580" s="132"/>
      <c r="AC580" s="172"/>
    </row>
    <row r="581">
      <c r="A581" s="194"/>
      <c r="C581" s="268"/>
      <c r="Z581" s="132"/>
      <c r="AC581" s="172"/>
    </row>
    <row r="582">
      <c r="A582" s="194"/>
      <c r="C582" s="268"/>
      <c r="Z582" s="132"/>
      <c r="AC582" s="172"/>
    </row>
    <row r="583">
      <c r="A583" s="194"/>
      <c r="C583" s="268"/>
      <c r="Z583" s="132"/>
      <c r="AC583" s="172"/>
    </row>
    <row r="584">
      <c r="A584" s="194"/>
      <c r="C584" s="268"/>
      <c r="Z584" s="132"/>
      <c r="AC584" s="172"/>
    </row>
    <row r="585">
      <c r="A585" s="194"/>
      <c r="C585" s="268"/>
      <c r="Z585" s="132"/>
      <c r="AC585" s="172"/>
    </row>
    <row r="586">
      <c r="A586" s="194"/>
      <c r="C586" s="268"/>
      <c r="Z586" s="132"/>
      <c r="AC586" s="172"/>
    </row>
    <row r="587">
      <c r="A587" s="194"/>
      <c r="C587" s="268"/>
      <c r="Z587" s="132"/>
      <c r="AC587" s="172"/>
    </row>
    <row r="588">
      <c r="A588" s="194"/>
      <c r="C588" s="268"/>
      <c r="Z588" s="132"/>
      <c r="AC588" s="172"/>
    </row>
    <row r="589">
      <c r="A589" s="194"/>
      <c r="C589" s="268"/>
      <c r="Z589" s="132"/>
      <c r="AC589" s="172"/>
    </row>
    <row r="590">
      <c r="A590" s="194"/>
      <c r="C590" s="268"/>
      <c r="Z590" s="132"/>
      <c r="AC590" s="172"/>
    </row>
    <row r="591">
      <c r="A591" s="194"/>
      <c r="C591" s="268"/>
      <c r="Z591" s="132"/>
      <c r="AC591" s="172"/>
    </row>
    <row r="592">
      <c r="A592" s="194"/>
      <c r="C592" s="268"/>
      <c r="Z592" s="132"/>
      <c r="AC592" s="172"/>
    </row>
    <row r="593">
      <c r="A593" s="194"/>
      <c r="C593" s="268"/>
      <c r="Z593" s="132"/>
      <c r="AC593" s="172"/>
    </row>
    <row r="594">
      <c r="A594" s="194"/>
      <c r="C594" s="268"/>
      <c r="Z594" s="132"/>
      <c r="AC594" s="172"/>
    </row>
    <row r="595">
      <c r="A595" s="194"/>
      <c r="C595" s="268"/>
      <c r="Z595" s="132"/>
      <c r="AC595" s="172"/>
    </row>
    <row r="596">
      <c r="A596" s="194"/>
      <c r="C596" s="268"/>
      <c r="Z596" s="132"/>
      <c r="AC596" s="172"/>
    </row>
    <row r="597">
      <c r="A597" s="194"/>
      <c r="C597" s="268"/>
      <c r="Z597" s="132"/>
      <c r="AC597" s="172"/>
    </row>
    <row r="598">
      <c r="A598" s="194"/>
      <c r="C598" s="268"/>
      <c r="Z598" s="132"/>
      <c r="AC598" s="172"/>
    </row>
    <row r="599">
      <c r="A599" s="194"/>
      <c r="C599" s="268"/>
      <c r="Z599" s="132"/>
      <c r="AC599" s="172"/>
    </row>
    <row r="600">
      <c r="A600" s="194"/>
      <c r="C600" s="268"/>
      <c r="Z600" s="132"/>
      <c r="AC600" s="172"/>
    </row>
    <row r="601">
      <c r="A601" s="194"/>
      <c r="C601" s="268"/>
      <c r="Z601" s="132"/>
      <c r="AC601" s="172"/>
    </row>
    <row r="602">
      <c r="A602" s="194"/>
      <c r="C602" s="268"/>
      <c r="Z602" s="132"/>
      <c r="AC602" s="172"/>
    </row>
    <row r="603">
      <c r="A603" s="194"/>
      <c r="C603" s="268"/>
      <c r="Z603" s="132"/>
      <c r="AC603" s="172"/>
    </row>
    <row r="604">
      <c r="A604" s="194"/>
      <c r="C604" s="268"/>
      <c r="Z604" s="132"/>
      <c r="AC604" s="172"/>
    </row>
    <row r="605">
      <c r="A605" s="194"/>
      <c r="C605" s="268"/>
      <c r="Z605" s="132"/>
      <c r="AC605" s="172"/>
    </row>
    <row r="606">
      <c r="A606" s="194"/>
      <c r="C606" s="268"/>
      <c r="Z606" s="132"/>
      <c r="AC606" s="172"/>
    </row>
    <row r="607">
      <c r="A607" s="194"/>
      <c r="C607" s="268"/>
      <c r="Z607" s="132"/>
      <c r="AC607" s="172"/>
    </row>
    <row r="608">
      <c r="A608" s="194"/>
      <c r="C608" s="268"/>
      <c r="Z608" s="132"/>
      <c r="AC608" s="172"/>
    </row>
    <row r="609">
      <c r="A609" s="194"/>
      <c r="C609" s="268"/>
      <c r="Z609" s="132"/>
      <c r="AC609" s="172"/>
    </row>
    <row r="610">
      <c r="A610" s="194"/>
      <c r="C610" s="268"/>
      <c r="Z610" s="132"/>
      <c r="AC610" s="172"/>
    </row>
    <row r="611">
      <c r="A611" s="194"/>
      <c r="C611" s="268"/>
      <c r="Z611" s="132"/>
      <c r="AC611" s="172"/>
    </row>
    <row r="612">
      <c r="A612" s="194"/>
      <c r="C612" s="268"/>
      <c r="Z612" s="132"/>
      <c r="AC612" s="172"/>
    </row>
    <row r="613">
      <c r="A613" s="194"/>
      <c r="C613" s="268"/>
      <c r="Z613" s="132"/>
      <c r="AC613" s="172"/>
    </row>
    <row r="614">
      <c r="A614" s="194"/>
      <c r="C614" s="268"/>
      <c r="Z614" s="132"/>
      <c r="AC614" s="172"/>
    </row>
    <row r="615">
      <c r="A615" s="194"/>
      <c r="C615" s="268"/>
      <c r="Z615" s="132"/>
      <c r="AC615" s="172"/>
    </row>
    <row r="616">
      <c r="A616" s="194"/>
      <c r="C616" s="268"/>
      <c r="Z616" s="132"/>
      <c r="AC616" s="172"/>
    </row>
    <row r="617">
      <c r="A617" s="194"/>
      <c r="C617" s="268"/>
      <c r="Z617" s="132"/>
      <c r="AC617" s="172"/>
    </row>
    <row r="618">
      <c r="A618" s="194"/>
      <c r="C618" s="268"/>
      <c r="Z618" s="132"/>
      <c r="AC618" s="172"/>
    </row>
    <row r="619">
      <c r="A619" s="194"/>
      <c r="C619" s="268"/>
      <c r="Z619" s="132"/>
      <c r="AC619" s="172"/>
    </row>
    <row r="620">
      <c r="A620" s="194"/>
      <c r="C620" s="268"/>
      <c r="Z620" s="132"/>
      <c r="AC620" s="172"/>
    </row>
    <row r="621">
      <c r="A621" s="194"/>
      <c r="C621" s="268"/>
      <c r="Z621" s="132"/>
      <c r="AC621" s="172"/>
    </row>
    <row r="622">
      <c r="A622" s="194"/>
      <c r="C622" s="268"/>
      <c r="Z622" s="132"/>
      <c r="AC622" s="172"/>
    </row>
    <row r="623">
      <c r="A623" s="194"/>
      <c r="C623" s="268"/>
      <c r="Z623" s="132"/>
      <c r="AC623" s="172"/>
    </row>
    <row r="624">
      <c r="A624" s="194"/>
      <c r="C624" s="268"/>
      <c r="Z624" s="132"/>
      <c r="AC624" s="172"/>
    </row>
    <row r="625">
      <c r="A625" s="194"/>
      <c r="C625" s="268"/>
      <c r="Z625" s="132"/>
      <c r="AC625" s="172"/>
    </row>
    <row r="626">
      <c r="A626" s="194"/>
      <c r="C626" s="268"/>
      <c r="Z626" s="132"/>
      <c r="AC626" s="172"/>
    </row>
    <row r="627">
      <c r="A627" s="194"/>
      <c r="C627" s="268"/>
      <c r="Z627" s="132"/>
      <c r="AC627" s="172"/>
    </row>
    <row r="628">
      <c r="A628" s="194"/>
      <c r="C628" s="268"/>
      <c r="Z628" s="132"/>
      <c r="AC628" s="172"/>
    </row>
    <row r="629">
      <c r="A629" s="194"/>
      <c r="C629" s="268"/>
      <c r="Z629" s="132"/>
      <c r="AC629" s="172"/>
    </row>
    <row r="630">
      <c r="A630" s="194"/>
      <c r="C630" s="268"/>
      <c r="Z630" s="132"/>
      <c r="AC630" s="172"/>
    </row>
    <row r="631">
      <c r="A631" s="194"/>
      <c r="C631" s="268"/>
      <c r="Z631" s="132"/>
      <c r="AC631" s="172"/>
    </row>
    <row r="632">
      <c r="A632" s="194"/>
      <c r="C632" s="268"/>
      <c r="Z632" s="132"/>
      <c r="AC632" s="172"/>
    </row>
    <row r="633">
      <c r="A633" s="194"/>
      <c r="C633" s="268"/>
      <c r="Z633" s="132"/>
      <c r="AC633" s="172"/>
    </row>
    <row r="634">
      <c r="A634" s="194"/>
      <c r="C634" s="268"/>
      <c r="Z634" s="132"/>
      <c r="AC634" s="172"/>
    </row>
    <row r="635">
      <c r="A635" s="194"/>
      <c r="C635" s="268"/>
      <c r="Z635" s="132"/>
      <c r="AC635" s="172"/>
    </row>
    <row r="636">
      <c r="A636" s="194"/>
      <c r="C636" s="268"/>
      <c r="Z636" s="132"/>
      <c r="AC636" s="172"/>
    </row>
    <row r="637">
      <c r="A637" s="194"/>
      <c r="C637" s="268"/>
      <c r="Z637" s="132"/>
      <c r="AC637" s="172"/>
    </row>
    <row r="638">
      <c r="A638" s="194"/>
      <c r="C638" s="268"/>
      <c r="Z638" s="132"/>
      <c r="AC638" s="172"/>
    </row>
    <row r="639">
      <c r="A639" s="194"/>
      <c r="C639" s="268"/>
      <c r="Z639" s="132"/>
      <c r="AC639" s="172"/>
    </row>
    <row r="640">
      <c r="A640" s="194"/>
      <c r="C640" s="268"/>
      <c r="Z640" s="132"/>
      <c r="AC640" s="172"/>
    </row>
    <row r="641">
      <c r="A641" s="194"/>
      <c r="C641" s="268"/>
      <c r="Z641" s="132"/>
      <c r="AC641" s="172"/>
    </row>
    <row r="642">
      <c r="A642" s="194"/>
      <c r="C642" s="268"/>
      <c r="Z642" s="132"/>
      <c r="AC642" s="172"/>
    </row>
    <row r="643">
      <c r="A643" s="194"/>
      <c r="C643" s="268"/>
      <c r="Z643" s="132"/>
      <c r="AC643" s="172"/>
    </row>
    <row r="644">
      <c r="A644" s="194"/>
      <c r="C644" s="268"/>
      <c r="Z644" s="132"/>
      <c r="AC644" s="172"/>
    </row>
    <row r="645">
      <c r="A645" s="194"/>
      <c r="C645" s="268"/>
      <c r="Z645" s="132"/>
      <c r="AC645" s="172"/>
    </row>
    <row r="646">
      <c r="A646" s="194"/>
      <c r="C646" s="268"/>
      <c r="Z646" s="132"/>
      <c r="AC646" s="172"/>
    </row>
    <row r="647">
      <c r="A647" s="194"/>
      <c r="C647" s="268"/>
      <c r="Z647" s="132"/>
      <c r="AC647" s="172"/>
    </row>
    <row r="648">
      <c r="A648" s="194"/>
      <c r="C648" s="268"/>
      <c r="Z648" s="132"/>
      <c r="AC648" s="172"/>
    </row>
    <row r="649">
      <c r="A649" s="194"/>
      <c r="C649" s="268"/>
      <c r="Z649" s="132"/>
      <c r="AC649" s="172"/>
    </row>
    <row r="650">
      <c r="A650" s="194"/>
      <c r="C650" s="268"/>
      <c r="Z650" s="132"/>
      <c r="AC650" s="172"/>
    </row>
    <row r="651">
      <c r="A651" s="194"/>
      <c r="C651" s="268"/>
      <c r="Z651" s="132"/>
      <c r="AC651" s="172"/>
    </row>
    <row r="652">
      <c r="A652" s="194"/>
      <c r="C652" s="268"/>
      <c r="Z652" s="132"/>
      <c r="AC652" s="172"/>
    </row>
    <row r="653">
      <c r="A653" s="194"/>
      <c r="C653" s="268"/>
      <c r="Z653" s="132"/>
      <c r="AC653" s="172"/>
    </row>
    <row r="654">
      <c r="A654" s="194"/>
      <c r="C654" s="268"/>
      <c r="Z654" s="132"/>
      <c r="AC654" s="172"/>
    </row>
    <row r="655">
      <c r="A655" s="194"/>
      <c r="C655" s="268"/>
      <c r="Z655" s="132"/>
      <c r="AC655" s="172"/>
    </row>
    <row r="656">
      <c r="A656" s="194"/>
      <c r="C656" s="268"/>
      <c r="Z656" s="132"/>
      <c r="AC656" s="172"/>
    </row>
    <row r="657">
      <c r="A657" s="194"/>
      <c r="C657" s="268"/>
      <c r="Z657" s="132"/>
      <c r="AC657" s="172"/>
    </row>
    <row r="658">
      <c r="A658" s="194"/>
      <c r="C658" s="268"/>
      <c r="Z658" s="132"/>
      <c r="AC658" s="172"/>
    </row>
    <row r="659">
      <c r="A659" s="194"/>
      <c r="C659" s="268"/>
      <c r="Z659" s="132"/>
      <c r="AC659" s="172"/>
    </row>
    <row r="660">
      <c r="A660" s="194"/>
      <c r="C660" s="268"/>
      <c r="Z660" s="132"/>
      <c r="AC660" s="172"/>
    </row>
    <row r="661">
      <c r="A661" s="194"/>
      <c r="C661" s="268"/>
      <c r="Z661" s="132"/>
      <c r="AC661" s="172"/>
    </row>
    <row r="662">
      <c r="A662" s="194"/>
      <c r="C662" s="268"/>
      <c r="Z662" s="132"/>
      <c r="AC662" s="172"/>
    </row>
    <row r="663">
      <c r="A663" s="194"/>
      <c r="C663" s="268"/>
      <c r="Z663" s="132"/>
      <c r="AC663" s="172"/>
    </row>
    <row r="664">
      <c r="A664" s="194"/>
      <c r="C664" s="268"/>
      <c r="Z664" s="132"/>
      <c r="AC664" s="172"/>
    </row>
    <row r="665">
      <c r="A665" s="194"/>
      <c r="C665" s="268"/>
      <c r="Z665" s="132"/>
      <c r="AC665" s="172"/>
    </row>
    <row r="666">
      <c r="A666" s="194"/>
      <c r="C666" s="268"/>
      <c r="Z666" s="132"/>
      <c r="AC666" s="172"/>
    </row>
    <row r="667">
      <c r="A667" s="194"/>
      <c r="C667" s="268"/>
      <c r="Z667" s="132"/>
      <c r="AC667" s="172"/>
    </row>
    <row r="668">
      <c r="A668" s="194"/>
      <c r="C668" s="268"/>
      <c r="Z668" s="132"/>
      <c r="AC668" s="172"/>
    </row>
    <row r="669">
      <c r="A669" s="194"/>
      <c r="C669" s="268"/>
      <c r="Z669" s="132"/>
      <c r="AC669" s="172"/>
    </row>
    <row r="670">
      <c r="A670" s="194"/>
      <c r="C670" s="268"/>
      <c r="Z670" s="132"/>
      <c r="AC670" s="172"/>
    </row>
    <row r="671">
      <c r="A671" s="194"/>
      <c r="C671" s="268"/>
      <c r="Z671" s="132"/>
      <c r="AC671" s="172"/>
    </row>
    <row r="672">
      <c r="A672" s="194"/>
      <c r="C672" s="268"/>
      <c r="Z672" s="132"/>
      <c r="AC672" s="172"/>
    </row>
    <row r="673">
      <c r="A673" s="194"/>
      <c r="C673" s="268"/>
      <c r="Z673" s="132"/>
      <c r="AC673" s="172"/>
    </row>
    <row r="674">
      <c r="A674" s="194"/>
      <c r="C674" s="268"/>
      <c r="Z674" s="132"/>
      <c r="AC674" s="172"/>
    </row>
    <row r="675">
      <c r="A675" s="194"/>
      <c r="C675" s="268"/>
      <c r="Z675" s="132"/>
      <c r="AC675" s="172"/>
    </row>
    <row r="676">
      <c r="A676" s="194"/>
      <c r="C676" s="268"/>
      <c r="Z676" s="132"/>
      <c r="AC676" s="172"/>
    </row>
    <row r="677">
      <c r="A677" s="194"/>
      <c r="C677" s="268"/>
      <c r="Z677" s="132"/>
      <c r="AC677" s="172"/>
    </row>
    <row r="678">
      <c r="A678" s="194"/>
      <c r="C678" s="268"/>
      <c r="Z678" s="132"/>
      <c r="AC678" s="172"/>
    </row>
    <row r="679">
      <c r="A679" s="194"/>
      <c r="C679" s="268"/>
      <c r="Z679" s="132"/>
      <c r="AC679" s="172"/>
    </row>
    <row r="680">
      <c r="A680" s="194"/>
      <c r="C680" s="268"/>
      <c r="Z680" s="132"/>
      <c r="AC680" s="172"/>
    </row>
    <row r="681">
      <c r="A681" s="194"/>
      <c r="C681" s="268"/>
      <c r="Z681" s="132"/>
      <c r="AC681" s="172"/>
    </row>
    <row r="682">
      <c r="A682" s="194"/>
      <c r="C682" s="268"/>
      <c r="Z682" s="132"/>
      <c r="AC682" s="172"/>
    </row>
    <row r="683">
      <c r="A683" s="194"/>
      <c r="C683" s="268"/>
      <c r="Z683" s="132"/>
      <c r="AC683" s="172"/>
    </row>
    <row r="684">
      <c r="A684" s="194"/>
      <c r="C684" s="268"/>
      <c r="Z684" s="132"/>
      <c r="AC684" s="172"/>
    </row>
    <row r="685">
      <c r="A685" s="194"/>
      <c r="C685" s="268"/>
      <c r="Z685" s="132"/>
      <c r="AC685" s="172"/>
    </row>
    <row r="686">
      <c r="A686" s="194"/>
      <c r="C686" s="268"/>
      <c r="Z686" s="132"/>
      <c r="AC686" s="172"/>
    </row>
    <row r="687">
      <c r="A687" s="194"/>
      <c r="C687" s="268"/>
      <c r="Z687" s="132"/>
      <c r="AC687" s="172"/>
    </row>
    <row r="688">
      <c r="A688" s="194"/>
      <c r="C688" s="268"/>
      <c r="Z688" s="132"/>
      <c r="AC688" s="172"/>
    </row>
    <row r="689">
      <c r="A689" s="194"/>
      <c r="C689" s="268"/>
      <c r="Z689" s="132"/>
      <c r="AC689" s="172"/>
    </row>
    <row r="690">
      <c r="A690" s="194"/>
      <c r="C690" s="268"/>
      <c r="Z690" s="132"/>
      <c r="AC690" s="172"/>
    </row>
    <row r="691">
      <c r="A691" s="194"/>
      <c r="C691" s="268"/>
      <c r="Z691" s="132"/>
      <c r="AC691" s="172"/>
    </row>
    <row r="692">
      <c r="A692" s="194"/>
      <c r="C692" s="268"/>
      <c r="Z692" s="132"/>
      <c r="AC692" s="172"/>
    </row>
    <row r="693">
      <c r="A693" s="194"/>
      <c r="C693" s="268"/>
      <c r="Z693" s="132"/>
      <c r="AC693" s="172"/>
    </row>
    <row r="694">
      <c r="A694" s="194"/>
      <c r="C694" s="268"/>
      <c r="Z694" s="132"/>
      <c r="AC694" s="172"/>
    </row>
    <row r="695">
      <c r="A695" s="194"/>
      <c r="C695" s="268"/>
      <c r="Z695" s="132"/>
      <c r="AC695" s="172"/>
    </row>
    <row r="696">
      <c r="A696" s="194"/>
      <c r="C696" s="268"/>
      <c r="Z696" s="132"/>
      <c r="AC696" s="172"/>
    </row>
    <row r="697">
      <c r="A697" s="194"/>
      <c r="C697" s="268"/>
      <c r="Z697" s="132"/>
      <c r="AC697" s="172"/>
    </row>
    <row r="698">
      <c r="A698" s="194"/>
      <c r="C698" s="268"/>
      <c r="Z698" s="132"/>
      <c r="AC698" s="172"/>
    </row>
    <row r="699">
      <c r="A699" s="194"/>
      <c r="C699" s="268"/>
      <c r="Z699" s="132"/>
      <c r="AC699" s="172"/>
    </row>
    <row r="700">
      <c r="A700" s="194"/>
      <c r="C700" s="268"/>
      <c r="Z700" s="132"/>
      <c r="AC700" s="172"/>
    </row>
    <row r="701">
      <c r="A701" s="194"/>
      <c r="C701" s="268"/>
      <c r="Z701" s="132"/>
      <c r="AC701" s="172"/>
    </row>
    <row r="702">
      <c r="A702" s="194"/>
      <c r="C702" s="268"/>
      <c r="Z702" s="132"/>
      <c r="AC702" s="172"/>
    </row>
    <row r="703">
      <c r="A703" s="194"/>
      <c r="C703" s="268"/>
      <c r="Z703" s="132"/>
      <c r="AC703" s="172"/>
    </row>
    <row r="704">
      <c r="A704" s="194"/>
      <c r="C704" s="268"/>
      <c r="Z704" s="132"/>
      <c r="AC704" s="172"/>
    </row>
    <row r="705">
      <c r="A705" s="194"/>
      <c r="C705" s="268"/>
      <c r="Z705" s="132"/>
      <c r="AC705" s="172"/>
    </row>
    <row r="706">
      <c r="A706" s="194"/>
      <c r="C706" s="268"/>
      <c r="Z706" s="132"/>
      <c r="AC706" s="172"/>
    </row>
    <row r="707">
      <c r="A707" s="194"/>
      <c r="C707" s="268"/>
      <c r="Z707" s="132"/>
      <c r="AC707" s="172"/>
    </row>
    <row r="708">
      <c r="A708" s="194"/>
      <c r="C708" s="268"/>
      <c r="Z708" s="132"/>
      <c r="AC708" s="172"/>
    </row>
    <row r="709">
      <c r="A709" s="194"/>
      <c r="C709" s="268"/>
      <c r="Z709" s="132"/>
      <c r="AC709" s="172"/>
    </row>
    <row r="710">
      <c r="A710" s="194"/>
      <c r="C710" s="268"/>
      <c r="Z710" s="132"/>
      <c r="AC710" s="172"/>
    </row>
    <row r="711">
      <c r="A711" s="194"/>
      <c r="C711" s="268"/>
      <c r="Z711" s="132"/>
      <c r="AC711" s="172"/>
    </row>
    <row r="712">
      <c r="A712" s="194"/>
      <c r="C712" s="268"/>
      <c r="Z712" s="132"/>
      <c r="AC712" s="172"/>
    </row>
    <row r="713">
      <c r="A713" s="194"/>
      <c r="C713" s="268"/>
      <c r="Z713" s="132"/>
      <c r="AC713" s="172"/>
    </row>
    <row r="714">
      <c r="A714" s="194"/>
      <c r="C714" s="268"/>
      <c r="Z714" s="132"/>
      <c r="AC714" s="172"/>
    </row>
    <row r="715">
      <c r="A715" s="194"/>
      <c r="C715" s="268"/>
      <c r="Z715" s="132"/>
      <c r="AC715" s="172"/>
    </row>
    <row r="716">
      <c r="A716" s="194"/>
      <c r="C716" s="268"/>
      <c r="Z716" s="132"/>
      <c r="AC716" s="172"/>
    </row>
    <row r="717">
      <c r="A717" s="194"/>
      <c r="C717" s="268"/>
      <c r="Z717" s="132"/>
      <c r="AC717" s="172"/>
    </row>
    <row r="718">
      <c r="A718" s="194"/>
      <c r="C718" s="268"/>
      <c r="Z718" s="132"/>
      <c r="AC718" s="172"/>
    </row>
    <row r="719">
      <c r="A719" s="194"/>
      <c r="C719" s="268"/>
      <c r="Z719" s="132"/>
      <c r="AC719" s="172"/>
    </row>
    <row r="720">
      <c r="A720" s="194"/>
      <c r="C720" s="268"/>
      <c r="Z720" s="132"/>
      <c r="AC720" s="172"/>
    </row>
    <row r="721">
      <c r="A721" s="194"/>
      <c r="C721" s="268"/>
      <c r="Z721" s="132"/>
      <c r="AC721" s="172"/>
    </row>
    <row r="722">
      <c r="A722" s="194"/>
      <c r="C722" s="268"/>
      <c r="Z722" s="132"/>
      <c r="AC722" s="172"/>
    </row>
    <row r="723">
      <c r="A723" s="194"/>
      <c r="C723" s="268"/>
      <c r="Z723" s="132"/>
      <c r="AC723" s="172"/>
    </row>
    <row r="724">
      <c r="A724" s="194"/>
      <c r="C724" s="268"/>
      <c r="Z724" s="132"/>
      <c r="AC724" s="172"/>
    </row>
    <row r="725">
      <c r="A725" s="194"/>
      <c r="C725" s="268"/>
      <c r="Z725" s="132"/>
      <c r="AC725" s="172"/>
    </row>
    <row r="726">
      <c r="A726" s="194"/>
      <c r="C726" s="268"/>
      <c r="Z726" s="132"/>
      <c r="AC726" s="172"/>
    </row>
    <row r="727">
      <c r="A727" s="194"/>
      <c r="C727" s="268"/>
      <c r="Z727" s="132"/>
      <c r="AC727" s="172"/>
    </row>
    <row r="728">
      <c r="A728" s="194"/>
      <c r="C728" s="268"/>
      <c r="Z728" s="132"/>
      <c r="AC728" s="172"/>
    </row>
    <row r="729">
      <c r="A729" s="194"/>
      <c r="C729" s="268"/>
      <c r="Z729" s="132"/>
      <c r="AC729" s="172"/>
    </row>
    <row r="730">
      <c r="A730" s="194"/>
      <c r="C730" s="268"/>
      <c r="Z730" s="132"/>
      <c r="AC730" s="172"/>
    </row>
    <row r="731">
      <c r="A731" s="194"/>
      <c r="C731" s="268"/>
      <c r="Z731" s="132"/>
      <c r="AC731" s="172"/>
    </row>
    <row r="732">
      <c r="A732" s="194"/>
      <c r="C732" s="268"/>
      <c r="Z732" s="132"/>
      <c r="AC732" s="172"/>
    </row>
    <row r="733">
      <c r="A733" s="194"/>
      <c r="C733" s="268"/>
      <c r="Z733" s="132"/>
      <c r="AC733" s="172"/>
    </row>
    <row r="734">
      <c r="A734" s="194"/>
      <c r="C734" s="268"/>
      <c r="Z734" s="132"/>
      <c r="AC734" s="172"/>
    </row>
    <row r="735">
      <c r="A735" s="194"/>
      <c r="C735" s="268"/>
      <c r="Z735" s="132"/>
      <c r="AC735" s="172"/>
    </row>
    <row r="736">
      <c r="A736" s="194"/>
      <c r="C736" s="268"/>
      <c r="Z736" s="132"/>
      <c r="AC736" s="172"/>
    </row>
    <row r="737">
      <c r="A737" s="194"/>
      <c r="C737" s="268"/>
      <c r="Z737" s="132"/>
      <c r="AC737" s="172"/>
    </row>
    <row r="738">
      <c r="A738" s="194"/>
      <c r="C738" s="268"/>
      <c r="Z738" s="132"/>
      <c r="AC738" s="172"/>
    </row>
    <row r="739">
      <c r="A739" s="194"/>
      <c r="C739" s="268"/>
      <c r="Z739" s="132"/>
      <c r="AC739" s="172"/>
    </row>
    <row r="740">
      <c r="A740" s="194"/>
      <c r="C740" s="268"/>
      <c r="Z740" s="132"/>
      <c r="AC740" s="172"/>
    </row>
    <row r="741">
      <c r="A741" s="194"/>
      <c r="C741" s="268"/>
      <c r="Z741" s="132"/>
      <c r="AC741" s="172"/>
    </row>
    <row r="742">
      <c r="A742" s="194"/>
      <c r="C742" s="268"/>
      <c r="Z742" s="132"/>
      <c r="AC742" s="172"/>
    </row>
    <row r="743">
      <c r="A743" s="194"/>
      <c r="C743" s="268"/>
      <c r="Z743" s="132"/>
      <c r="AC743" s="172"/>
    </row>
    <row r="744">
      <c r="A744" s="194"/>
      <c r="C744" s="268"/>
      <c r="Z744" s="132"/>
      <c r="AC744" s="172"/>
    </row>
    <row r="745">
      <c r="A745" s="194"/>
      <c r="C745" s="268"/>
      <c r="Z745" s="132"/>
      <c r="AC745" s="172"/>
    </row>
    <row r="746">
      <c r="A746" s="194"/>
      <c r="C746" s="268"/>
      <c r="Z746" s="132"/>
      <c r="AC746" s="172"/>
    </row>
    <row r="747">
      <c r="A747" s="194"/>
      <c r="C747" s="268"/>
      <c r="Z747" s="132"/>
      <c r="AC747" s="172"/>
    </row>
    <row r="748">
      <c r="A748" s="194"/>
      <c r="C748" s="268"/>
      <c r="Z748" s="132"/>
      <c r="AC748" s="172"/>
    </row>
    <row r="749">
      <c r="A749" s="194"/>
      <c r="C749" s="268"/>
      <c r="Z749" s="132"/>
      <c r="AC749" s="172"/>
    </row>
    <row r="750">
      <c r="A750" s="194"/>
      <c r="C750" s="268"/>
      <c r="Z750" s="132"/>
      <c r="AC750" s="172"/>
    </row>
    <row r="751">
      <c r="A751" s="194"/>
      <c r="C751" s="268"/>
      <c r="Z751" s="132"/>
      <c r="AC751" s="172"/>
    </row>
    <row r="752">
      <c r="A752" s="194"/>
      <c r="C752" s="268"/>
      <c r="Z752" s="132"/>
      <c r="AC752" s="172"/>
    </row>
    <row r="753">
      <c r="A753" s="194"/>
      <c r="C753" s="268"/>
      <c r="Z753" s="132"/>
      <c r="AC753" s="172"/>
    </row>
    <row r="754">
      <c r="A754" s="194"/>
      <c r="C754" s="268"/>
      <c r="Z754" s="132"/>
      <c r="AC754" s="172"/>
    </row>
    <row r="755">
      <c r="A755" s="194"/>
      <c r="C755" s="268"/>
      <c r="Z755" s="132"/>
      <c r="AC755" s="172"/>
    </row>
    <row r="756">
      <c r="A756" s="194"/>
      <c r="C756" s="268"/>
      <c r="Z756" s="132"/>
      <c r="AC756" s="172"/>
    </row>
    <row r="757">
      <c r="A757" s="194"/>
      <c r="C757" s="268"/>
      <c r="Z757" s="132"/>
      <c r="AC757" s="172"/>
    </row>
    <row r="758">
      <c r="A758" s="194"/>
      <c r="C758" s="268"/>
      <c r="Z758" s="132"/>
      <c r="AC758" s="172"/>
    </row>
    <row r="759">
      <c r="A759" s="194"/>
      <c r="C759" s="268"/>
      <c r="Z759" s="132"/>
      <c r="AC759" s="172"/>
    </row>
    <row r="760">
      <c r="A760" s="194"/>
      <c r="C760" s="268"/>
      <c r="Z760" s="132"/>
      <c r="AC760" s="172"/>
    </row>
    <row r="761">
      <c r="A761" s="194"/>
      <c r="C761" s="268"/>
      <c r="Z761" s="132"/>
      <c r="AC761" s="172"/>
    </row>
    <row r="762">
      <c r="A762" s="194"/>
      <c r="C762" s="268"/>
      <c r="Z762" s="132"/>
      <c r="AC762" s="172"/>
    </row>
    <row r="763">
      <c r="A763" s="194"/>
      <c r="C763" s="268"/>
      <c r="Z763" s="132"/>
      <c r="AC763" s="172"/>
    </row>
    <row r="764">
      <c r="A764" s="194"/>
      <c r="C764" s="268"/>
      <c r="Z764" s="132"/>
      <c r="AC764" s="172"/>
    </row>
    <row r="765">
      <c r="A765" s="194"/>
      <c r="C765" s="268"/>
      <c r="Z765" s="132"/>
      <c r="AC765" s="172"/>
    </row>
    <row r="766">
      <c r="A766" s="194"/>
      <c r="C766" s="268"/>
      <c r="Z766" s="132"/>
      <c r="AC766" s="172"/>
    </row>
    <row r="767">
      <c r="A767" s="194"/>
      <c r="C767" s="268"/>
      <c r="Z767" s="132"/>
      <c r="AC767" s="172"/>
    </row>
    <row r="768">
      <c r="A768" s="194"/>
      <c r="C768" s="268"/>
      <c r="Z768" s="132"/>
      <c r="AC768" s="172"/>
    </row>
    <row r="769">
      <c r="A769" s="194"/>
      <c r="C769" s="268"/>
      <c r="Z769" s="132"/>
      <c r="AC769" s="172"/>
    </row>
    <row r="770">
      <c r="A770" s="194"/>
      <c r="C770" s="268"/>
      <c r="Z770" s="132"/>
      <c r="AC770" s="172"/>
    </row>
    <row r="771">
      <c r="A771" s="194"/>
      <c r="C771" s="268"/>
      <c r="Z771" s="132"/>
      <c r="AC771" s="172"/>
    </row>
    <row r="772">
      <c r="A772" s="194"/>
      <c r="C772" s="268"/>
      <c r="Z772" s="132"/>
      <c r="AC772" s="172"/>
    </row>
    <row r="773">
      <c r="A773" s="194"/>
      <c r="C773" s="268"/>
      <c r="Z773" s="132"/>
      <c r="AC773" s="172"/>
    </row>
    <row r="774">
      <c r="A774" s="194"/>
      <c r="C774" s="268"/>
      <c r="Z774" s="132"/>
      <c r="AC774" s="172"/>
    </row>
    <row r="775">
      <c r="A775" s="194"/>
      <c r="C775" s="268"/>
      <c r="Z775" s="132"/>
      <c r="AC775" s="172"/>
    </row>
    <row r="776">
      <c r="A776" s="194"/>
      <c r="C776" s="268"/>
      <c r="Z776" s="132"/>
      <c r="AC776" s="172"/>
    </row>
    <row r="777">
      <c r="A777" s="194"/>
      <c r="C777" s="268"/>
      <c r="Z777" s="132"/>
      <c r="AC777" s="172"/>
    </row>
    <row r="778">
      <c r="A778" s="194"/>
      <c r="C778" s="268"/>
      <c r="Z778" s="132"/>
      <c r="AC778" s="172"/>
    </row>
    <row r="779">
      <c r="A779" s="194"/>
      <c r="C779" s="268"/>
      <c r="Z779" s="132"/>
      <c r="AC779" s="172"/>
    </row>
    <row r="780">
      <c r="A780" s="194"/>
      <c r="C780" s="268"/>
      <c r="Z780" s="132"/>
      <c r="AC780" s="172"/>
    </row>
    <row r="781">
      <c r="A781" s="194"/>
      <c r="C781" s="268"/>
      <c r="Z781" s="132"/>
      <c r="AC781" s="172"/>
    </row>
    <row r="782">
      <c r="A782" s="194"/>
      <c r="C782" s="268"/>
      <c r="Z782" s="132"/>
      <c r="AC782" s="172"/>
    </row>
    <row r="783">
      <c r="A783" s="194"/>
      <c r="C783" s="268"/>
      <c r="Z783" s="132"/>
      <c r="AC783" s="172"/>
    </row>
    <row r="784">
      <c r="A784" s="194"/>
      <c r="C784" s="268"/>
      <c r="Z784" s="132"/>
      <c r="AC784" s="172"/>
    </row>
    <row r="785">
      <c r="A785" s="194"/>
      <c r="C785" s="268"/>
      <c r="Z785" s="132"/>
      <c r="AC785" s="172"/>
    </row>
    <row r="786">
      <c r="A786" s="194"/>
      <c r="C786" s="268"/>
      <c r="Z786" s="132"/>
      <c r="AC786" s="172"/>
    </row>
    <row r="787">
      <c r="A787" s="194"/>
      <c r="C787" s="268"/>
      <c r="Z787" s="132"/>
      <c r="AC787" s="172"/>
    </row>
    <row r="788">
      <c r="A788" s="194"/>
      <c r="C788" s="268"/>
      <c r="Z788" s="132"/>
      <c r="AC788" s="172"/>
    </row>
    <row r="789">
      <c r="A789" s="194"/>
      <c r="C789" s="268"/>
      <c r="Z789" s="132"/>
      <c r="AC789" s="172"/>
    </row>
    <row r="790">
      <c r="A790" s="194"/>
      <c r="C790" s="268"/>
      <c r="Z790" s="132"/>
      <c r="AC790" s="172"/>
    </row>
    <row r="791">
      <c r="A791" s="194"/>
      <c r="C791" s="268"/>
      <c r="Z791" s="132"/>
      <c r="AC791" s="172"/>
    </row>
    <row r="792">
      <c r="A792" s="194"/>
      <c r="C792" s="268"/>
      <c r="Z792" s="132"/>
      <c r="AC792" s="172"/>
    </row>
    <row r="793">
      <c r="A793" s="194"/>
      <c r="C793" s="268"/>
      <c r="Z793" s="132"/>
      <c r="AC793" s="172"/>
    </row>
    <row r="794">
      <c r="A794" s="194"/>
      <c r="C794" s="268"/>
      <c r="Z794" s="132"/>
      <c r="AC794" s="172"/>
    </row>
    <row r="795">
      <c r="A795" s="194"/>
      <c r="C795" s="268"/>
      <c r="Z795" s="132"/>
      <c r="AC795" s="172"/>
    </row>
    <row r="796">
      <c r="A796" s="194"/>
      <c r="C796" s="268"/>
      <c r="Z796" s="132"/>
      <c r="AC796" s="172"/>
    </row>
    <row r="797">
      <c r="A797" s="194"/>
      <c r="C797" s="268"/>
      <c r="Z797" s="132"/>
      <c r="AC797" s="172"/>
    </row>
    <row r="798">
      <c r="A798" s="194"/>
      <c r="C798" s="268"/>
      <c r="Z798" s="132"/>
      <c r="AC798" s="172"/>
    </row>
    <row r="799">
      <c r="A799" s="194"/>
      <c r="C799" s="268"/>
      <c r="Z799" s="132"/>
      <c r="AC799" s="172"/>
    </row>
    <row r="800">
      <c r="A800" s="194"/>
      <c r="C800" s="268"/>
      <c r="Z800" s="132"/>
      <c r="AC800" s="172"/>
    </row>
    <row r="801">
      <c r="A801" s="194"/>
      <c r="C801" s="268"/>
      <c r="Z801" s="132"/>
      <c r="AC801" s="172"/>
    </row>
    <row r="802">
      <c r="A802" s="194"/>
      <c r="C802" s="268"/>
      <c r="Z802" s="132"/>
      <c r="AC802" s="172"/>
    </row>
    <row r="803">
      <c r="A803" s="194"/>
      <c r="C803" s="268"/>
      <c r="Z803" s="132"/>
      <c r="AC803" s="172"/>
    </row>
    <row r="804">
      <c r="A804" s="194"/>
      <c r="C804" s="268"/>
      <c r="Z804" s="132"/>
      <c r="AC804" s="172"/>
    </row>
    <row r="805">
      <c r="A805" s="194"/>
      <c r="C805" s="268"/>
      <c r="Z805" s="132"/>
      <c r="AC805" s="172"/>
    </row>
    <row r="806">
      <c r="A806" s="194"/>
      <c r="C806" s="268"/>
      <c r="Z806" s="132"/>
      <c r="AC806" s="172"/>
    </row>
    <row r="807">
      <c r="A807" s="194"/>
      <c r="C807" s="268"/>
      <c r="Z807" s="132"/>
      <c r="AC807" s="172"/>
    </row>
    <row r="808">
      <c r="A808" s="194"/>
      <c r="C808" s="268"/>
      <c r="Z808" s="132"/>
      <c r="AC808" s="172"/>
    </row>
    <row r="809">
      <c r="A809" s="194"/>
      <c r="C809" s="268"/>
      <c r="Z809" s="132"/>
      <c r="AC809" s="172"/>
    </row>
    <row r="810">
      <c r="A810" s="194"/>
      <c r="C810" s="268"/>
      <c r="Z810" s="132"/>
      <c r="AC810" s="172"/>
    </row>
    <row r="811">
      <c r="A811" s="194"/>
      <c r="C811" s="268"/>
      <c r="Z811" s="132"/>
      <c r="AC811" s="172"/>
    </row>
    <row r="812">
      <c r="A812" s="194"/>
      <c r="C812" s="268"/>
      <c r="Z812" s="132"/>
      <c r="AC812" s="172"/>
    </row>
    <row r="813">
      <c r="A813" s="194"/>
      <c r="C813" s="268"/>
      <c r="Z813" s="132"/>
      <c r="AC813" s="172"/>
    </row>
    <row r="814">
      <c r="A814" s="194"/>
      <c r="C814" s="268"/>
      <c r="Z814" s="132"/>
      <c r="AC814" s="172"/>
    </row>
    <row r="815">
      <c r="A815" s="194"/>
      <c r="C815" s="268"/>
      <c r="Z815" s="132"/>
      <c r="AC815" s="172"/>
    </row>
    <row r="816">
      <c r="A816" s="194"/>
      <c r="C816" s="268"/>
      <c r="Z816" s="132"/>
      <c r="AC816" s="172"/>
    </row>
    <row r="817">
      <c r="A817" s="194"/>
      <c r="C817" s="268"/>
      <c r="Z817" s="132"/>
      <c r="AC817" s="172"/>
    </row>
    <row r="818">
      <c r="A818" s="194"/>
      <c r="C818" s="268"/>
      <c r="Z818" s="132"/>
      <c r="AC818" s="172"/>
    </row>
    <row r="819">
      <c r="A819" s="194"/>
      <c r="C819" s="268"/>
      <c r="Z819" s="132"/>
      <c r="AC819" s="172"/>
    </row>
    <row r="820">
      <c r="A820" s="194"/>
      <c r="C820" s="268"/>
      <c r="Z820" s="132"/>
      <c r="AC820" s="172"/>
    </row>
    <row r="821">
      <c r="A821" s="194"/>
      <c r="C821" s="268"/>
      <c r="Z821" s="132"/>
      <c r="AC821" s="172"/>
    </row>
    <row r="822">
      <c r="A822" s="194"/>
      <c r="C822" s="268"/>
      <c r="Z822" s="132"/>
      <c r="AC822" s="172"/>
    </row>
    <row r="823">
      <c r="A823" s="194"/>
      <c r="C823" s="268"/>
      <c r="Z823" s="132"/>
      <c r="AC823" s="172"/>
    </row>
    <row r="824">
      <c r="A824" s="194"/>
      <c r="C824" s="268"/>
      <c r="Z824" s="132"/>
      <c r="AC824" s="172"/>
    </row>
    <row r="825">
      <c r="A825" s="194"/>
      <c r="C825" s="268"/>
      <c r="Z825" s="132"/>
      <c r="AC825" s="172"/>
    </row>
    <row r="826">
      <c r="A826" s="194"/>
      <c r="C826" s="268"/>
      <c r="Z826" s="132"/>
      <c r="AC826" s="172"/>
    </row>
    <row r="827">
      <c r="A827" s="194"/>
      <c r="C827" s="268"/>
      <c r="Z827" s="132"/>
      <c r="AC827" s="172"/>
    </row>
    <row r="828">
      <c r="A828" s="194"/>
      <c r="C828" s="268"/>
      <c r="Z828" s="132"/>
      <c r="AC828" s="172"/>
    </row>
    <row r="829">
      <c r="A829" s="194"/>
      <c r="C829" s="268"/>
      <c r="Z829" s="132"/>
      <c r="AC829" s="172"/>
    </row>
    <row r="830">
      <c r="A830" s="194"/>
      <c r="C830" s="268"/>
      <c r="Z830" s="132"/>
      <c r="AC830" s="172"/>
    </row>
    <row r="831">
      <c r="A831" s="194"/>
      <c r="C831" s="268"/>
      <c r="Z831" s="132"/>
      <c r="AC831" s="172"/>
    </row>
    <row r="832">
      <c r="A832" s="194"/>
      <c r="C832" s="268"/>
      <c r="Z832" s="132"/>
      <c r="AC832" s="172"/>
    </row>
    <row r="833">
      <c r="A833" s="194"/>
      <c r="C833" s="268"/>
      <c r="Z833" s="132"/>
      <c r="AC833" s="172"/>
    </row>
    <row r="834">
      <c r="A834" s="194"/>
      <c r="C834" s="268"/>
      <c r="Z834" s="132"/>
      <c r="AC834" s="172"/>
    </row>
    <row r="835">
      <c r="A835" s="194"/>
      <c r="C835" s="268"/>
      <c r="Z835" s="132"/>
      <c r="AC835" s="172"/>
    </row>
    <row r="836">
      <c r="A836" s="194"/>
      <c r="C836" s="268"/>
      <c r="Z836" s="132"/>
      <c r="AC836" s="172"/>
    </row>
    <row r="837">
      <c r="A837" s="194"/>
      <c r="C837" s="268"/>
      <c r="Z837" s="132"/>
      <c r="AC837" s="172"/>
    </row>
    <row r="838">
      <c r="A838" s="194"/>
      <c r="C838" s="268"/>
      <c r="Z838" s="132"/>
      <c r="AC838" s="172"/>
    </row>
    <row r="839">
      <c r="A839" s="194"/>
      <c r="C839" s="268"/>
      <c r="Z839" s="132"/>
      <c r="AC839" s="172"/>
    </row>
    <row r="840">
      <c r="A840" s="194"/>
      <c r="C840" s="268"/>
      <c r="Z840" s="132"/>
      <c r="AC840" s="172"/>
    </row>
    <row r="841">
      <c r="A841" s="194"/>
      <c r="C841" s="268"/>
      <c r="Z841" s="132"/>
      <c r="AC841" s="172"/>
    </row>
    <row r="842">
      <c r="A842" s="194"/>
      <c r="C842" s="268"/>
      <c r="Z842" s="132"/>
      <c r="AC842" s="172"/>
    </row>
    <row r="843">
      <c r="A843" s="194"/>
      <c r="C843" s="268"/>
      <c r="Z843" s="132"/>
      <c r="AC843" s="172"/>
    </row>
    <row r="844">
      <c r="A844" s="194"/>
      <c r="C844" s="268"/>
      <c r="Z844" s="132"/>
      <c r="AC844" s="172"/>
    </row>
    <row r="845">
      <c r="A845" s="194"/>
      <c r="C845" s="268"/>
      <c r="Z845" s="132"/>
      <c r="AC845" s="172"/>
    </row>
    <row r="846">
      <c r="A846" s="194"/>
      <c r="C846" s="268"/>
      <c r="Z846" s="132"/>
      <c r="AC846" s="172"/>
    </row>
    <row r="847">
      <c r="A847" s="194"/>
      <c r="C847" s="268"/>
      <c r="Z847" s="132"/>
      <c r="AC847" s="172"/>
    </row>
    <row r="848">
      <c r="A848" s="194"/>
      <c r="C848" s="268"/>
      <c r="Z848" s="132"/>
      <c r="AC848" s="172"/>
    </row>
    <row r="849">
      <c r="A849" s="194"/>
      <c r="C849" s="268"/>
      <c r="Z849" s="132"/>
      <c r="AC849" s="172"/>
    </row>
    <row r="850">
      <c r="A850" s="194"/>
      <c r="C850" s="268"/>
      <c r="Z850" s="132"/>
      <c r="AC850" s="172"/>
    </row>
    <row r="851">
      <c r="A851" s="194"/>
      <c r="C851" s="268"/>
      <c r="Z851" s="132"/>
      <c r="AC851" s="172"/>
    </row>
    <row r="852">
      <c r="A852" s="194"/>
      <c r="C852" s="268"/>
      <c r="Z852" s="132"/>
      <c r="AC852" s="172"/>
    </row>
    <row r="853">
      <c r="A853" s="194"/>
      <c r="C853" s="268"/>
      <c r="Z853" s="132"/>
      <c r="AC853" s="172"/>
    </row>
    <row r="854">
      <c r="A854" s="194"/>
      <c r="C854" s="268"/>
      <c r="Z854" s="132"/>
      <c r="AC854" s="172"/>
    </row>
    <row r="855">
      <c r="A855" s="194"/>
      <c r="C855" s="268"/>
      <c r="Z855" s="132"/>
      <c r="AC855" s="172"/>
    </row>
    <row r="856">
      <c r="A856" s="194"/>
      <c r="C856" s="268"/>
      <c r="Z856" s="132"/>
      <c r="AC856" s="172"/>
    </row>
    <row r="857">
      <c r="A857" s="194"/>
      <c r="C857" s="268"/>
      <c r="Z857" s="132"/>
      <c r="AC857" s="172"/>
    </row>
    <row r="858">
      <c r="A858" s="194"/>
      <c r="C858" s="268"/>
      <c r="Z858" s="132"/>
      <c r="AC858" s="172"/>
    </row>
    <row r="859">
      <c r="A859" s="194"/>
      <c r="C859" s="268"/>
      <c r="Z859" s="132"/>
      <c r="AC859" s="172"/>
    </row>
    <row r="860">
      <c r="A860" s="194"/>
      <c r="C860" s="268"/>
      <c r="Z860" s="132"/>
      <c r="AC860" s="172"/>
    </row>
    <row r="861">
      <c r="A861" s="194"/>
      <c r="C861" s="268"/>
      <c r="Z861" s="132"/>
      <c r="AC861" s="172"/>
    </row>
    <row r="862">
      <c r="A862" s="194"/>
      <c r="C862" s="268"/>
      <c r="Z862" s="132"/>
      <c r="AC862" s="172"/>
    </row>
    <row r="863">
      <c r="A863" s="194"/>
      <c r="C863" s="268"/>
      <c r="Z863" s="132"/>
      <c r="AC863" s="172"/>
    </row>
    <row r="864">
      <c r="A864" s="194"/>
      <c r="C864" s="268"/>
      <c r="Z864" s="132"/>
      <c r="AC864" s="172"/>
    </row>
    <row r="865">
      <c r="A865" s="194"/>
      <c r="C865" s="268"/>
      <c r="Z865" s="132"/>
      <c r="AC865" s="172"/>
    </row>
    <row r="866">
      <c r="A866" s="194"/>
      <c r="C866" s="268"/>
      <c r="Z866" s="132"/>
      <c r="AC866" s="172"/>
    </row>
    <row r="867">
      <c r="A867" s="194"/>
      <c r="C867" s="268"/>
      <c r="Z867" s="132"/>
      <c r="AC867" s="172"/>
    </row>
    <row r="868">
      <c r="A868" s="194"/>
      <c r="C868" s="268"/>
      <c r="Z868" s="132"/>
      <c r="AC868" s="172"/>
    </row>
    <row r="869">
      <c r="A869" s="194"/>
      <c r="C869" s="268"/>
      <c r="Z869" s="132"/>
      <c r="AC869" s="172"/>
    </row>
    <row r="870">
      <c r="A870" s="194"/>
      <c r="C870" s="268"/>
      <c r="Z870" s="132"/>
      <c r="AC870" s="172"/>
    </row>
    <row r="871">
      <c r="A871" s="194"/>
      <c r="C871" s="268"/>
      <c r="Z871" s="132"/>
      <c r="AC871" s="172"/>
    </row>
    <row r="872">
      <c r="A872" s="194"/>
      <c r="C872" s="268"/>
      <c r="Z872" s="132"/>
      <c r="AC872" s="172"/>
    </row>
    <row r="873">
      <c r="A873" s="194"/>
      <c r="C873" s="268"/>
      <c r="Z873" s="132"/>
      <c r="AC873" s="172"/>
    </row>
    <row r="874">
      <c r="A874" s="194"/>
      <c r="C874" s="268"/>
      <c r="Z874" s="132"/>
      <c r="AC874" s="172"/>
    </row>
    <row r="875">
      <c r="A875" s="194"/>
      <c r="C875" s="268"/>
      <c r="Z875" s="132"/>
      <c r="AC875" s="172"/>
    </row>
    <row r="876">
      <c r="A876" s="194"/>
      <c r="C876" s="268"/>
      <c r="Z876" s="132"/>
      <c r="AC876" s="172"/>
    </row>
    <row r="877">
      <c r="A877" s="194"/>
      <c r="C877" s="268"/>
      <c r="Z877" s="132"/>
      <c r="AC877" s="172"/>
    </row>
    <row r="878">
      <c r="A878" s="194"/>
      <c r="C878" s="268"/>
      <c r="Z878" s="132"/>
      <c r="AC878" s="172"/>
    </row>
    <row r="879">
      <c r="A879" s="194"/>
      <c r="C879" s="268"/>
      <c r="Z879" s="132"/>
      <c r="AC879" s="172"/>
    </row>
    <row r="880">
      <c r="A880" s="194"/>
      <c r="C880" s="268"/>
      <c r="Z880" s="132"/>
      <c r="AC880" s="172"/>
    </row>
    <row r="881">
      <c r="A881" s="194"/>
      <c r="C881" s="268"/>
      <c r="Z881" s="132"/>
      <c r="AC881" s="172"/>
    </row>
    <row r="882">
      <c r="A882" s="194"/>
      <c r="C882" s="268"/>
      <c r="Z882" s="132"/>
      <c r="AC882" s="172"/>
    </row>
    <row r="883">
      <c r="A883" s="194"/>
      <c r="C883" s="268"/>
      <c r="Z883" s="132"/>
      <c r="AC883" s="172"/>
    </row>
    <row r="884">
      <c r="A884" s="194"/>
      <c r="C884" s="268"/>
      <c r="Z884" s="132"/>
      <c r="AC884" s="172"/>
    </row>
    <row r="885">
      <c r="A885" s="194"/>
      <c r="C885" s="268"/>
      <c r="Z885" s="132"/>
      <c r="AC885" s="172"/>
    </row>
    <row r="886">
      <c r="A886" s="194"/>
      <c r="C886" s="268"/>
      <c r="Z886" s="132"/>
      <c r="AC886" s="172"/>
    </row>
    <row r="887">
      <c r="A887" s="194"/>
      <c r="C887" s="268"/>
      <c r="Z887" s="132"/>
      <c r="AC887" s="172"/>
    </row>
    <row r="888">
      <c r="A888" s="194"/>
      <c r="C888" s="268"/>
      <c r="Z888" s="132"/>
      <c r="AC888" s="172"/>
    </row>
    <row r="889">
      <c r="A889" s="194"/>
      <c r="C889" s="268"/>
      <c r="Z889" s="132"/>
      <c r="AC889" s="172"/>
    </row>
    <row r="890">
      <c r="A890" s="194"/>
      <c r="C890" s="268"/>
      <c r="Z890" s="132"/>
      <c r="AC890" s="172"/>
    </row>
    <row r="891">
      <c r="A891" s="194"/>
      <c r="C891" s="268"/>
      <c r="Z891" s="132"/>
      <c r="AC891" s="172"/>
    </row>
    <row r="892">
      <c r="A892" s="194"/>
      <c r="C892" s="268"/>
      <c r="Z892" s="132"/>
      <c r="AC892" s="172"/>
    </row>
    <row r="893">
      <c r="A893" s="194"/>
      <c r="C893" s="268"/>
      <c r="Z893" s="132"/>
      <c r="AC893" s="172"/>
    </row>
    <row r="894">
      <c r="A894" s="194"/>
      <c r="C894" s="268"/>
      <c r="Z894" s="132"/>
      <c r="AC894" s="172"/>
    </row>
    <row r="895">
      <c r="A895" s="194"/>
      <c r="C895" s="268"/>
      <c r="Z895" s="132"/>
      <c r="AC895" s="172"/>
    </row>
    <row r="896">
      <c r="A896" s="194"/>
      <c r="C896" s="268"/>
      <c r="Z896" s="132"/>
      <c r="AC896" s="172"/>
    </row>
    <row r="897">
      <c r="A897" s="194"/>
      <c r="C897" s="268"/>
      <c r="Z897" s="132"/>
      <c r="AC897" s="172"/>
    </row>
    <row r="898">
      <c r="A898" s="194"/>
      <c r="C898" s="268"/>
      <c r="Z898" s="132"/>
      <c r="AC898" s="172"/>
    </row>
    <row r="899">
      <c r="A899" s="194"/>
      <c r="C899" s="268"/>
      <c r="Z899" s="132"/>
      <c r="AC899" s="172"/>
    </row>
    <row r="900">
      <c r="A900" s="194"/>
      <c r="C900" s="268"/>
      <c r="Z900" s="132"/>
      <c r="AC900" s="172"/>
    </row>
    <row r="901">
      <c r="A901" s="194"/>
      <c r="C901" s="268"/>
      <c r="Z901" s="132"/>
      <c r="AC901" s="172"/>
    </row>
    <row r="902">
      <c r="A902" s="194"/>
      <c r="C902" s="268"/>
      <c r="Z902" s="132"/>
      <c r="AC902" s="172"/>
    </row>
    <row r="903">
      <c r="A903" s="194"/>
      <c r="C903" s="268"/>
      <c r="Z903" s="132"/>
      <c r="AC903" s="172"/>
    </row>
    <row r="904">
      <c r="A904" s="194"/>
      <c r="C904" s="268"/>
      <c r="Z904" s="132"/>
      <c r="AC904" s="172"/>
    </row>
    <row r="905">
      <c r="A905" s="194"/>
      <c r="C905" s="268"/>
      <c r="Z905" s="132"/>
      <c r="AC905" s="172"/>
    </row>
    <row r="906">
      <c r="A906" s="194"/>
      <c r="C906" s="268"/>
      <c r="Z906" s="132"/>
      <c r="AC906" s="172"/>
    </row>
    <row r="907">
      <c r="A907" s="194"/>
      <c r="C907" s="268"/>
      <c r="Z907" s="132"/>
      <c r="AC907" s="172"/>
    </row>
    <row r="908">
      <c r="A908" s="194"/>
      <c r="C908" s="268"/>
      <c r="Z908" s="132"/>
      <c r="AC908" s="172"/>
    </row>
    <row r="909">
      <c r="A909" s="194"/>
      <c r="C909" s="268"/>
      <c r="Z909" s="132"/>
      <c r="AC909" s="172"/>
    </row>
    <row r="910">
      <c r="A910" s="194"/>
      <c r="C910" s="268"/>
      <c r="Z910" s="132"/>
      <c r="AC910" s="172"/>
    </row>
    <row r="911">
      <c r="A911" s="194"/>
      <c r="C911" s="268"/>
      <c r="Z911" s="132"/>
      <c r="AC911" s="172"/>
    </row>
    <row r="912">
      <c r="A912" s="194"/>
      <c r="C912" s="268"/>
      <c r="Z912" s="132"/>
      <c r="AC912" s="172"/>
    </row>
    <row r="913">
      <c r="A913" s="194"/>
      <c r="C913" s="268"/>
      <c r="Z913" s="132"/>
      <c r="AC913" s="172"/>
    </row>
    <row r="914">
      <c r="A914" s="194"/>
      <c r="C914" s="268"/>
      <c r="Z914" s="132"/>
      <c r="AC914" s="172"/>
    </row>
    <row r="915">
      <c r="A915" s="194"/>
      <c r="C915" s="268"/>
      <c r="Z915" s="132"/>
      <c r="AC915" s="172"/>
    </row>
    <row r="916">
      <c r="A916" s="194"/>
      <c r="C916" s="268"/>
      <c r="Z916" s="132"/>
      <c r="AC916" s="172"/>
    </row>
    <row r="917">
      <c r="A917" s="194"/>
      <c r="C917" s="268"/>
      <c r="Z917" s="132"/>
      <c r="AC917" s="172"/>
    </row>
    <row r="918">
      <c r="A918" s="194"/>
      <c r="C918" s="268"/>
      <c r="Z918" s="132"/>
      <c r="AC918" s="172"/>
    </row>
    <row r="919">
      <c r="A919" s="194"/>
      <c r="C919" s="268"/>
      <c r="Z919" s="132"/>
      <c r="AC919" s="172"/>
    </row>
    <row r="920">
      <c r="A920" s="194"/>
      <c r="C920" s="268"/>
      <c r="Z920" s="132"/>
      <c r="AC920" s="172"/>
    </row>
    <row r="921">
      <c r="A921" s="194"/>
      <c r="C921" s="268"/>
      <c r="Z921" s="132"/>
      <c r="AC921" s="172"/>
    </row>
    <row r="922">
      <c r="A922" s="194"/>
      <c r="C922" s="268"/>
      <c r="Z922" s="132"/>
      <c r="AC922" s="172"/>
    </row>
    <row r="923">
      <c r="A923" s="194"/>
      <c r="C923" s="268"/>
      <c r="Z923" s="132"/>
      <c r="AC923" s="172"/>
    </row>
    <row r="924">
      <c r="A924" s="194"/>
      <c r="C924" s="268"/>
      <c r="Z924" s="132"/>
      <c r="AC924" s="172"/>
    </row>
    <row r="925">
      <c r="A925" s="194"/>
      <c r="C925" s="268"/>
      <c r="Z925" s="132"/>
      <c r="AC925" s="172"/>
    </row>
    <row r="926">
      <c r="A926" s="194"/>
      <c r="C926" s="268"/>
      <c r="Z926" s="132"/>
      <c r="AC926" s="172"/>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1" priority="2">
      <formula>D$6&gt;0</formula>
    </cfRule>
  </conditionalFormatting>
  <drawing r:id="rId1"/>
</worksheet>
</file>